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https://taic.sharepoint.com/sites/finance/Operational/2023-2024/"/>
    </mc:Choice>
  </mc:AlternateContent>
  <xr:revisionPtr revIDLastSave="0" documentId="8_{16E16EC7-DC8F-4B2E-B0EE-7FACFBFC6733}" xr6:coauthVersionLast="47" xr6:coauthVersionMax="47" xr10:uidLastSave="{00000000-0000-0000-0000-000000000000}"/>
  <bookViews>
    <workbookView xWindow="28680" yWindow="-120" windowWidth="29040" windowHeight="1584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expenses'!$A$1:$E$32</definedName>
    <definedName name="_xlnm.Print_Area" localSheetId="5">'Gifts and benefits'!$A$1:$F$36</definedName>
    <definedName name="_xlnm.Print_Area" localSheetId="0">'Guidance for agencies'!$A$1:$A$58</definedName>
    <definedName name="_xlnm.Print_Area" localSheetId="3">Hospitality!$A$1:$E$33</definedName>
    <definedName name="_xlnm.Print_Area" localSheetId="1">'Summary and sign-off'!$A$1:$F$23</definedName>
    <definedName name="_xlnm.Print_Area" localSheetId="2">Travel!$A$1:$E$67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26" i="3"/>
  <c r="C26" i="2"/>
  <c r="C42" i="1"/>
  <c r="C56" i="1"/>
  <c r="C28" i="1"/>
  <c r="B6" i="13" l="1"/>
  <c r="E60" i="13"/>
  <c r="C60" i="13"/>
  <c r="C27" i="4"/>
  <c r="C26" i="4"/>
  <c r="B60" i="13" l="1"/>
  <c r="B59" i="13"/>
  <c r="D59" i="13"/>
  <c r="B58" i="13"/>
  <c r="D58" i="13"/>
  <c r="D57" i="13"/>
  <c r="B57" i="13"/>
  <c r="D56" i="13"/>
  <c r="B56" i="13"/>
  <c r="D55" i="13"/>
  <c r="B55" i="13"/>
  <c r="B2" i="4"/>
  <c r="B3" i="4"/>
  <c r="B2" i="3"/>
  <c r="B3" i="3"/>
  <c r="B2" i="2"/>
  <c r="B3" i="2"/>
  <c r="B2" i="1"/>
  <c r="B3" i="1"/>
  <c r="F58" i="13" l="1"/>
  <c r="D26" i="2" s="1"/>
  <c r="F60" i="13"/>
  <c r="E25" i="4" s="1"/>
  <c r="F59" i="13"/>
  <c r="D26" i="3" s="1"/>
  <c r="F57" i="13"/>
  <c r="D56" i="1" s="1"/>
  <c r="F56" i="13"/>
  <c r="D42" i="1" s="1"/>
  <c r="F55" i="13"/>
  <c r="D28" i="1" s="1"/>
  <c r="B5" i="4" l="1"/>
  <c r="B4" i="4"/>
  <c r="B5" i="3"/>
  <c r="B4" i="3"/>
  <c r="B5" i="2"/>
  <c r="B4" i="2"/>
  <c r="B5" i="1"/>
  <c r="B4" i="1"/>
  <c r="C25" i="4" l="1"/>
  <c r="B56" i="1" l="1"/>
  <c r="B42" i="1"/>
  <c r="B28" i="1"/>
  <c r="B26" i="3" l="1"/>
  <c r="B26" i="2"/>
  <c r="B5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1"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5"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<sst xmlns="http://schemas.openxmlformats.org/spreadsheetml/2006/main" count="296" uniqueCount="211">
  <si>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</si>
  <si>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</si>
  <si>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</si>
  <si>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</si>
  <si>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</si>
  <si>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</si>
  <si>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</si>
  <si>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</si>
  <si>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</si>
  <si>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</si>
  <si>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</si>
  <si>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</si>
  <si>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</si>
  <si>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</si>
  <si>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</si>
  <si>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</si>
  <si>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</si>
  <si>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</si>
  <si>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</si>
  <si>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</si>
  <si>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</si>
  <si>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</si>
  <si>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</si>
  <si>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</si>
  <si>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</si>
  <si>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</si>
  <si>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</si>
  <si>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</si>
  <si>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</si>
  <si>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</si>
  <si>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</si>
  <si>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</si>
  <si>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</si>
  <si>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</si>
  <si>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</si>
  <si>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</si>
  <si>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</si>
  <si>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</si>
  <si>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</si>
  <si>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</si>
  <si>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</si>
  <si>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</si>
  <si>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</si>
  <si>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</si>
  <si>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</si>
  <si>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</si>
  <si>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</si>
  <si>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</si>
  <si>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</si>
  <si>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</si>
  <si>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</si>
  <si>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</si>
  <si>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</si>
  <si>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</si>
  <si>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</si>
  <si>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</si>
  <si>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</si>
  <si>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</si>
  <si>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</si>
  <si>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</si>
  <si>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</si>
  <si>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</si>
  <si>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</si>
  <si>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</si>
  <si>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</si>
  <si>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</si>
  <si>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</si>
  <si>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</si>
  <si>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</si>
  <si>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</si>
  <si>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</si>
  <si>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</si>
  <si>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</si>
  <si>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</si>
  <si>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</si>
  <si>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</si>
  <si>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</si>
  <si>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</si>
  <si>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</si>
  <si>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</si>
  <si>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</si>
  <si>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</si>
  <si>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</si>
  <si>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</si>
  <si>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</si>
  <si>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</si>
  <si>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</si>
  <si>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</si>
  <si>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</si>
  <si>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</si>
  <si>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</si>
  <si>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</si>
  <si>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</si>
  <si>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</si>
  <si>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</si>
  <si>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</si>
  <si>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</si>
  <si>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</si>
  <si>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</si>
  <si>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</si>
  <si>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</si>
  <si>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</si>
  <si>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</si>
  <si>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</si>
  <si>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</si>
  <si>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</si>
  <si>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</si>
  <si>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</si>
  <si>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</si>
  <si>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</si>
  <si>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</si>
  <si>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</si>
  <si>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</si>
  <si>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</si>
  <si>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</si>
  <si>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</si>
  <si>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</si>
  <si>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</si>
  <si>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</si>
  <si>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</si>
  <si>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</si>
  <si>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</si>
  <si>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</si>
  <si>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</si>
  <si>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</si>
  <si>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</si>
  <si>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</si>
  <si>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</si>
  <si>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</si>
  <si>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</si>
  <si>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</si>
  <si>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</si>
  <si>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</si>
  <si>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</si>
  <si>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</si>
  <si>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</si>
  <si>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</si>
  <si>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</si>
  <si>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</si>
  <si>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</si>
  <si>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</si>
  <si>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</si>
  <si>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</si>
  <si>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</si>
  <si>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</si>
  <si>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</si>
  <si>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</si>
  <si>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</si>
  <si>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</si>
  <si>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</si>
  <si>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</si>
  <si>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</si>
  <si>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</si>
  <si>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</si>
  <si>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</si>
  <si>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</si>
  <si>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</si>
  <si>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</si>
  <si>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</si>
  <si>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</si>
  <si>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</si>
  <si>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</si>
  <si>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</si>
  <si>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</si>
  <si>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</si>
  <si>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</si>
  <si>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</si>
  <si>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</si>
  <si>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</si>
  <si>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</si>
  <si>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</si>
  <si>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Transport Accident Investigation Commission</t>
  </si>
  <si>
    <t>Martin Sawyers</t>
  </si>
  <si>
    <t>Board Chair</t>
  </si>
  <si>
    <t>Air Fares</t>
  </si>
  <si>
    <t>Travel to Aviation Conference in Christchurch</t>
  </si>
  <si>
    <t>Parking Fees</t>
  </si>
  <si>
    <t>Parking Fee</t>
  </si>
  <si>
    <t>Taxifare</t>
  </si>
  <si>
    <t>Aviation Conference Christchurch</t>
  </si>
  <si>
    <t>Taxifares</t>
  </si>
  <si>
    <t>Koru Club -Travel Card</t>
  </si>
  <si>
    <t>Monthly Spark charges</t>
  </si>
  <si>
    <t xml:space="preserve"> International Transport Safety Assn -  Buenos Aires, Argentina</t>
  </si>
  <si>
    <t>Australia</t>
  </si>
  <si>
    <t>Argentina</t>
  </si>
  <si>
    <t>ATSB/TAIC Board Meeting in Canberra</t>
  </si>
  <si>
    <t>Annual practicising fees</t>
  </si>
  <si>
    <t>Visit to TAIC storage faciltiy in Lower Hutt with Chief Commissioner</t>
  </si>
  <si>
    <t>Chile</t>
  </si>
  <si>
    <t xml:space="preserve"> ITSA Meeting Argentina</t>
  </si>
  <si>
    <t>ITSA Meeting Argentina</t>
  </si>
  <si>
    <t>Access to airport Lounge</t>
  </si>
  <si>
    <t>Meal at airport</t>
  </si>
  <si>
    <t>Meals at hotel</t>
  </si>
  <si>
    <t>Accommodation for 7 nights</t>
  </si>
  <si>
    <t>Taxi to airport</t>
  </si>
  <si>
    <t xml:space="preserve">Access to airport lounge </t>
  </si>
  <si>
    <t>Beginners symposium</t>
  </si>
  <si>
    <t>Wellington</t>
  </si>
  <si>
    <t>Hawkes Bay</t>
  </si>
  <si>
    <t>NZ Law Society Subscription</t>
  </si>
  <si>
    <t>Accommodation for 2 nights</t>
  </si>
  <si>
    <t>Koru Club membership</t>
  </si>
  <si>
    <t>Mobile data usage</t>
  </si>
  <si>
    <t>Toitu Te Reo learners symposium</t>
  </si>
  <si>
    <t>`</t>
  </si>
  <si>
    <t>TAIC Board Christmas dinner- CEO portion</t>
  </si>
  <si>
    <t>Dinner x 1</t>
  </si>
  <si>
    <t>Gift basket to Martin for surgery recovery</t>
  </si>
  <si>
    <t>TAIC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</si>
</sst>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1"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8"/>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9">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33" fillId="3" borderId="0" xfId="0" applyFont="1" applyFill="1" applyAlignment="1">
      <alignment horizontal="center" vertical="center"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4" fontId="15" fillId="0" borderId="5" xfId="2" applyNumberFormat="1" applyFont="1" applyFill="1" applyBorder="1" applyAlignment="1" applyProtection="1">
      <alignment horizontal="center" vertical="center" wrapText="1" readingOrder="1"/>
    </xf>
    <xf numFmtId="4" fontId="31" fillId="0" borderId="5" xfId="2" applyNumberFormat="1" applyFont="1" applyFill="1" applyBorder="1" applyAlignment="1" applyProtection="1">
      <alignment horizontal="center" vertical="center" wrapText="1" readingOrder="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62" zoomScaleNormal="100" workbookViewId="0">
      <selection activeCell="A13" sqref="A13"/>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8"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0"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29"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F15" sqref="F15"/>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41" t="s">
        <v>51</v>
      </c>
      <c r="B1" s="141"/>
      <c r="C1" s="141"/>
      <c r="D1" s="141"/>
      <c r="E1" s="141"/>
      <c r="F1" s="141"/>
      <c r="G1" s="17"/>
      <c r="H1" s="17"/>
      <c r="I1" s="17"/>
      <c r="J1" s="17"/>
      <c r="K1" s="17"/>
    </row>
    <row r="2" spans="1:11" ht="21" customHeight="1" x14ac:dyDescent="0.2">
      <c r="A2" s="3" t="s">
        <v>52</v>
      </c>
      <c r="B2" s="142" t="s">
        <v>171</v>
      </c>
      <c r="C2" s="142"/>
      <c r="D2" s="142"/>
      <c r="E2" s="142"/>
      <c r="F2" s="142"/>
      <c r="G2" s="17"/>
      <c r="H2" s="17"/>
      <c r="I2" s="17"/>
      <c r="J2" s="17"/>
      <c r="K2" s="17"/>
    </row>
    <row r="3" spans="1:11" ht="15.75" x14ac:dyDescent="0.2">
      <c r="A3" s="3" t="s">
        <v>53</v>
      </c>
      <c r="B3" s="142" t="s">
        <v>172</v>
      </c>
      <c r="C3" s="142"/>
      <c r="D3" s="142"/>
      <c r="E3" s="142"/>
      <c r="F3" s="142"/>
      <c r="G3" s="17"/>
      <c r="H3" s="17"/>
      <c r="I3" s="17"/>
      <c r="J3" s="17"/>
      <c r="K3" s="17"/>
    </row>
    <row r="4" spans="1:11" ht="21" customHeight="1" x14ac:dyDescent="0.2">
      <c r="A4" s="3" t="s">
        <v>54</v>
      </c>
      <c r="B4" s="143">
        <v>45108</v>
      </c>
      <c r="C4" s="143"/>
      <c r="D4" s="143"/>
      <c r="E4" s="143"/>
      <c r="F4" s="143"/>
      <c r="G4" s="17"/>
      <c r="H4" s="17"/>
      <c r="I4" s="17"/>
      <c r="J4" s="17"/>
      <c r="K4" s="17"/>
    </row>
    <row r="5" spans="1:11" ht="21" customHeight="1" x14ac:dyDescent="0.2">
      <c r="A5" s="3" t="s">
        <v>55</v>
      </c>
      <c r="B5" s="143">
        <v>45473</v>
      </c>
      <c r="C5" s="143"/>
      <c r="D5" s="143"/>
      <c r="E5" s="143"/>
      <c r="F5" s="143"/>
      <c r="G5" s="17"/>
      <c r="H5" s="17"/>
      <c r="I5" s="17"/>
      <c r="J5" s="17"/>
      <c r="K5" s="17"/>
    </row>
    <row r="6" spans="1:11" ht="21" customHeight="1" x14ac:dyDescent="0.2">
      <c r="A6" s="3" t="s">
        <v>56</v>
      </c>
      <c r="B6" s="140" t="str">
        <f>IF(AND(Travel!B7&lt;&gt;A30,Hospitality!B7&lt;&gt;A30,'All other expenses'!B7&lt;&gt;A30,'Gifts and benefits'!B7&lt;&gt;A30),A31,IF(AND(Travel!B7=A30,Hospitality!B7=A30,'All other expenses'!B7=A30,'Gifts and benefits'!B7=A30),A33,A32))</f>
        <v>Data and totals checked on all sheets</v>
      </c>
      <c r="C6" s="140"/>
      <c r="D6" s="140"/>
      <c r="E6" s="140"/>
      <c r="F6" s="140"/>
      <c r="G6" s="23"/>
      <c r="H6" s="17"/>
      <c r="I6" s="17"/>
      <c r="J6" s="17"/>
      <c r="K6" s="17"/>
    </row>
    <row r="7" spans="1:11" ht="31.5" x14ac:dyDescent="0.2">
      <c r="A7" s="3" t="s">
        <v>57</v>
      </c>
      <c r="B7" s="139" t="s">
        <v>90</v>
      </c>
      <c r="C7" s="139"/>
      <c r="D7" s="139"/>
      <c r="E7" s="139"/>
      <c r="F7" s="139"/>
      <c r="G7" s="23"/>
      <c r="H7" s="17"/>
      <c r="I7" s="17"/>
      <c r="J7" s="17"/>
      <c r="K7" s="17"/>
    </row>
    <row r="8" spans="1:11" ht="25.5" customHeight="1" x14ac:dyDescent="0.2">
      <c r="A8" s="3" t="s">
        <v>59</v>
      </c>
      <c r="B8" s="139" t="s">
        <v>173</v>
      </c>
      <c r="C8" s="139"/>
      <c r="D8" s="139"/>
      <c r="E8" s="139"/>
      <c r="F8" s="139"/>
      <c r="G8" s="23"/>
      <c r="H8" s="17"/>
      <c r="I8" s="17"/>
      <c r="J8" s="17"/>
      <c r="K8" s="17"/>
    </row>
    <row r="9" spans="1:11" ht="66.75" customHeight="1" x14ac:dyDescent="0.2">
      <c r="A9" s="138" t="s">
        <v>61</v>
      </c>
      <c r="B9" s="138"/>
      <c r="C9" s="138"/>
      <c r="D9" s="138"/>
      <c r="E9" s="138"/>
      <c r="F9" s="138"/>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c r="C11" s="136">
        <v>8315.4500000000007</v>
      </c>
      <c r="D11" s="6"/>
      <c r="E11" s="8" t="s">
        <v>67</v>
      </c>
      <c r="F11" s="33"/>
      <c r="G11" s="29"/>
      <c r="H11" s="29"/>
      <c r="I11" s="29"/>
      <c r="J11" s="29"/>
      <c r="K11" s="29"/>
    </row>
    <row r="12" spans="1:11" ht="27.75" customHeight="1" x14ac:dyDescent="0.2">
      <c r="A12" s="8" t="s">
        <v>24</v>
      </c>
      <c r="B12" s="59"/>
      <c r="C12" s="66"/>
      <c r="D12" s="6"/>
      <c r="E12" s="8" t="s">
        <v>68</v>
      </c>
      <c r="F12" s="33">
        <v>1</v>
      </c>
      <c r="G12" s="29"/>
      <c r="H12" s="29"/>
      <c r="I12" s="29"/>
      <c r="J12" s="29"/>
      <c r="K12" s="29"/>
    </row>
    <row r="13" spans="1:11" ht="27.75" customHeight="1" x14ac:dyDescent="0.2">
      <c r="A13" s="8" t="s">
        <v>69</v>
      </c>
      <c r="B13" s="59"/>
      <c r="C13" s="136">
        <v>2872.75</v>
      </c>
      <c r="D13" s="6"/>
      <c r="E13" s="8" t="s">
        <v>70</v>
      </c>
      <c r="F13" s="33"/>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c r="C15" s="137">
        <v>7567.36</v>
      </c>
      <c r="D15" s="6"/>
      <c r="E15" s="6"/>
      <c r="F15" s="35"/>
      <c r="G15" s="17"/>
      <c r="H15" s="17"/>
      <c r="I15" s="17"/>
      <c r="J15" s="17"/>
      <c r="K15" s="17"/>
    </row>
    <row r="16" spans="1:11" ht="27.75" customHeight="1" x14ac:dyDescent="0.2">
      <c r="A16" s="9" t="s">
        <v>72</v>
      </c>
      <c r="B16" s="61"/>
      <c r="C16" s="68">
        <v>748.09</v>
      </c>
      <c r="D16" s="36" t="s">
        <v>206</v>
      </c>
      <c r="E16" s="6"/>
      <c r="F16" s="37"/>
      <c r="G16" s="17"/>
      <c r="H16" s="17"/>
      <c r="I16" s="17"/>
      <c r="J16" s="17"/>
      <c r="K16" s="17"/>
    </row>
    <row r="17" spans="1:11" ht="27.75" customHeight="1" x14ac:dyDescent="0.2">
      <c r="A17" s="9" t="s">
        <v>73</v>
      </c>
      <c r="B17" s="61"/>
      <c r="C17" s="68"/>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75" customHeight="1" x14ac:dyDescent="0.2">
      <c r="A21" s="20" t="s">
        <v>76</v>
      </c>
      <c r="D21" s="17"/>
      <c r="E21" s="17"/>
      <c r="F21" s="17"/>
      <c r="G21" s="17"/>
      <c r="H21" s="17"/>
      <c r="I21" s="17"/>
      <c r="J21" s="17"/>
      <c r="K21" s="17"/>
    </row>
    <row r="22" spans="1:11" ht="12.75" customHeight="1" x14ac:dyDescent="0.2">
      <c r="A22" s="20" t="s">
        <v>77</v>
      </c>
      <c r="D22" s="17"/>
      <c r="E22" s="17"/>
      <c r="F22" s="17"/>
      <c r="G22" s="17"/>
      <c r="H22" s="17"/>
      <c r="I22" s="17"/>
      <c r="J22" s="17"/>
      <c r="K22" s="17"/>
    </row>
    <row r="23" spans="1:11" ht="12.75"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COUNT(Travel!B13:B27)</f>
        <v>12</v>
      </c>
      <c r="C55" s="75"/>
      <c r="D55" s="75">
        <f>COUNTIF(Travel!D13:D27,"*")</f>
        <v>12</v>
      </c>
      <c r="E55" s="76"/>
      <c r="F55" s="76" t="b">
        <f>MIN(B55,D55)=MAX(B55,D55)</f>
        <v>1</v>
      </c>
      <c r="G55" s="17"/>
      <c r="H55" s="17"/>
      <c r="I55" s="17"/>
      <c r="J55" s="17"/>
      <c r="K55" s="17"/>
    </row>
    <row r="56" spans="1:11" hidden="1" x14ac:dyDescent="0.2">
      <c r="A56" s="83" t="s">
        <v>106</v>
      </c>
      <c r="B56" s="75">
        <f>COUNT(Travel!B32:B41)</f>
        <v>5</v>
      </c>
      <c r="C56" s="75"/>
      <c r="D56" s="75">
        <f>COUNTIF(Travel!D32:D41,"*")</f>
        <v>5</v>
      </c>
      <c r="E56" s="76"/>
      <c r="F56" s="76" t="b">
        <f>MIN(B56,D56)=MAX(B56,D56)</f>
        <v>1</v>
      </c>
    </row>
    <row r="57" spans="1:11" hidden="1" x14ac:dyDescent="0.2">
      <c r="A57" s="84"/>
      <c r="B57" s="75">
        <f>COUNT(Travel!B46:B55)</f>
        <v>0</v>
      </c>
      <c r="C57" s="75"/>
      <c r="D57" s="75">
        <f>COUNTIF(Travel!D46:D55,"*")</f>
        <v>0</v>
      </c>
      <c r="E57" s="76"/>
      <c r="F57" s="76" t="b">
        <f>MIN(B57,D57)=MAX(B57,D57)</f>
        <v>1</v>
      </c>
    </row>
    <row r="58" spans="1:11" hidden="1" x14ac:dyDescent="0.2">
      <c r="A58" s="85" t="s">
        <v>107</v>
      </c>
      <c r="B58" s="77">
        <f>COUNT(Hospitality!B12:B25)</f>
        <v>0</v>
      </c>
      <c r="C58" s="77"/>
      <c r="D58" s="77">
        <f>COUNTIF(Hospitality!D12:D25,"*")</f>
        <v>0</v>
      </c>
      <c r="E58" s="78"/>
      <c r="F58" s="78" t="b">
        <f>MIN(B58,D58)=MAX(B58,D58)</f>
        <v>1</v>
      </c>
    </row>
    <row r="59" spans="1:11" hidden="1" x14ac:dyDescent="0.2">
      <c r="A59" s="86" t="s">
        <v>108</v>
      </c>
      <c r="B59" s="76">
        <f>COUNT('All other expenses'!B11:B25)</f>
        <v>5</v>
      </c>
      <c r="C59" s="76"/>
      <c r="D59" s="76">
        <f>COUNTIF('All other expenses'!D11:D25,"*")</f>
        <v>5</v>
      </c>
      <c r="E59" s="76"/>
      <c r="F59" s="76" t="b">
        <f>MIN(B59,D59)=MAX(B59,D59)</f>
        <v>1</v>
      </c>
    </row>
    <row r="60" spans="1:11" hidden="1" x14ac:dyDescent="0.2">
      <c r="A60" s="85" t="s">
        <v>109</v>
      </c>
      <c r="B60" s="77">
        <f>COUNTIF('Gifts and benefits'!B11:B24,"*")</f>
        <v>1</v>
      </c>
      <c r="C60" s="77">
        <f>COUNTIF('Gifts and benefits'!C11:C24,"*")</f>
        <v>1</v>
      </c>
      <c r="D60" s="77"/>
      <c r="E60" s="77">
        <f>COUNTA('Gifts and benefits'!E11:E24)</f>
        <v>1</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6"/>
  <sheetViews>
    <sheetView topLeftCell="A25" zoomScaleNormal="100" workbookViewId="0">
      <selection activeCell="E25" sqref="E25"/>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6" t="s">
        <v>110</v>
      </c>
      <c r="B1" s="146"/>
      <c r="C1" s="146"/>
      <c r="D1" s="146"/>
      <c r="E1" s="146"/>
      <c r="F1" s="17"/>
    </row>
    <row r="2" spans="1:6" ht="21" customHeight="1" x14ac:dyDescent="0.2">
      <c r="A2" s="3" t="s">
        <v>111</v>
      </c>
      <c r="B2" s="144" t="str">
        <f>'Summary and sign-off'!B2:F2</f>
        <v>Transport Accident Investigation Commission</v>
      </c>
      <c r="C2" s="144"/>
      <c r="D2" s="144"/>
      <c r="E2" s="144"/>
      <c r="F2" s="17"/>
    </row>
    <row r="3" spans="1:6" ht="31.5" x14ac:dyDescent="0.2">
      <c r="A3" s="3" t="s">
        <v>112</v>
      </c>
      <c r="B3" s="144" t="str">
        <f>'Summary and sign-off'!B3:F3</f>
        <v>Martin Sawyers</v>
      </c>
      <c r="C3" s="144"/>
      <c r="D3" s="144"/>
      <c r="E3" s="144"/>
      <c r="F3" s="17"/>
    </row>
    <row r="4" spans="1:6" ht="21" customHeight="1" x14ac:dyDescent="0.2">
      <c r="A4" s="3" t="s">
        <v>113</v>
      </c>
      <c r="B4" s="144">
        <f>'Summary and sign-off'!B4:F4</f>
        <v>45108</v>
      </c>
      <c r="C4" s="144"/>
      <c r="D4" s="144"/>
      <c r="E4" s="144"/>
      <c r="F4" s="17"/>
    </row>
    <row r="5" spans="1:6" ht="21" customHeight="1" x14ac:dyDescent="0.2">
      <c r="A5" s="3" t="s">
        <v>114</v>
      </c>
      <c r="B5" s="144">
        <f>'Summary and sign-off'!B5:F5</f>
        <v>45473</v>
      </c>
      <c r="C5" s="144"/>
      <c r="D5" s="144"/>
      <c r="E5" s="144"/>
      <c r="F5" s="17"/>
    </row>
    <row r="6" spans="1:6" ht="21" customHeight="1" x14ac:dyDescent="0.2">
      <c r="A6" s="3" t="s">
        <v>115</v>
      </c>
      <c r="B6" s="139" t="s">
        <v>82</v>
      </c>
      <c r="C6" s="139"/>
      <c r="D6" s="139"/>
      <c r="E6" s="139"/>
      <c r="F6" s="17"/>
    </row>
    <row r="7" spans="1:6" ht="21" customHeight="1" x14ac:dyDescent="0.2">
      <c r="A7" s="3" t="s">
        <v>56</v>
      </c>
      <c r="B7" s="139" t="s">
        <v>84</v>
      </c>
      <c r="C7" s="139"/>
      <c r="D7" s="139"/>
      <c r="E7" s="139"/>
      <c r="F7" s="17"/>
    </row>
    <row r="8" spans="1:6" ht="36" customHeight="1" x14ac:dyDescent="0.2">
      <c r="A8" s="148" t="s">
        <v>116</v>
      </c>
      <c r="B8" s="149"/>
      <c r="C8" s="149"/>
      <c r="D8" s="149"/>
      <c r="E8" s="149"/>
      <c r="F8" s="19"/>
    </row>
    <row r="9" spans="1:6" ht="36" customHeight="1" x14ac:dyDescent="0.2">
      <c r="A9" s="150" t="s">
        <v>117</v>
      </c>
      <c r="B9" s="151"/>
      <c r="C9" s="151"/>
      <c r="D9" s="151"/>
      <c r="E9" s="151"/>
      <c r="F9" s="19"/>
    </row>
    <row r="10" spans="1:6" ht="24.75" customHeight="1" x14ac:dyDescent="0.2">
      <c r="A10" s="147" t="s">
        <v>118</v>
      </c>
      <c r="B10" s="152"/>
      <c r="C10" s="147"/>
      <c r="D10" s="147"/>
      <c r="E10" s="147"/>
      <c r="F10" s="29"/>
    </row>
    <row r="11" spans="1:6" ht="28.5" customHeight="1" x14ac:dyDescent="0.2">
      <c r="A11" s="24" t="s">
        <v>119</v>
      </c>
      <c r="B11" s="24" t="s">
        <v>120</v>
      </c>
      <c r="C11" s="24" t="s">
        <v>121</v>
      </c>
      <c r="D11" s="24" t="s">
        <v>122</v>
      </c>
      <c r="E11" s="24" t="s">
        <v>123</v>
      </c>
      <c r="F11" s="30"/>
    </row>
    <row r="12" spans="1:6" ht="28.5" customHeight="1" x14ac:dyDescent="0.2">
      <c r="A12" s="24"/>
      <c r="B12" s="24"/>
      <c r="C12" s="24"/>
      <c r="D12" s="24"/>
      <c r="E12" s="24"/>
      <c r="F12" s="30"/>
    </row>
    <row r="13" spans="1:6" s="2" customFormat="1" x14ac:dyDescent="0.2">
      <c r="A13" s="117">
        <v>45189</v>
      </c>
      <c r="B13" s="118">
        <v>1270</v>
      </c>
      <c r="C13" s="119" t="s">
        <v>186</v>
      </c>
      <c r="D13" s="119" t="s">
        <v>174</v>
      </c>
      <c r="E13" s="120" t="s">
        <v>184</v>
      </c>
      <c r="F13" s="1"/>
    </row>
    <row r="14" spans="1:6" s="2" customFormat="1" x14ac:dyDescent="0.2">
      <c r="A14" s="117">
        <v>45189</v>
      </c>
      <c r="B14" s="118">
        <v>548.89</v>
      </c>
      <c r="C14" s="119" t="s">
        <v>186</v>
      </c>
      <c r="D14" s="119" t="s">
        <v>202</v>
      </c>
      <c r="E14" s="120" t="s">
        <v>184</v>
      </c>
      <c r="F14" s="1"/>
    </row>
    <row r="15" spans="1:6" s="2" customFormat="1" x14ac:dyDescent="0.2">
      <c r="A15" s="117">
        <v>45189</v>
      </c>
      <c r="B15" s="118">
        <v>153.91</v>
      </c>
      <c r="C15" s="119" t="s">
        <v>186</v>
      </c>
      <c r="D15" s="119" t="s">
        <v>177</v>
      </c>
      <c r="E15" s="120" t="s">
        <v>184</v>
      </c>
      <c r="F15" s="1"/>
    </row>
    <row r="16" spans="1:6" s="2" customFormat="1" x14ac:dyDescent="0.2">
      <c r="A16" s="117">
        <v>45189</v>
      </c>
      <c r="B16" s="118">
        <v>35.82</v>
      </c>
      <c r="C16" s="119" t="s">
        <v>186</v>
      </c>
      <c r="D16" s="119" t="s">
        <v>178</v>
      </c>
      <c r="E16" s="120" t="s">
        <v>184</v>
      </c>
      <c r="F16" s="1"/>
    </row>
    <row r="17" spans="1:6" s="2" customFormat="1" x14ac:dyDescent="0.2">
      <c r="A17" s="117"/>
      <c r="B17" s="118"/>
      <c r="C17" s="119"/>
      <c r="D17" s="119"/>
      <c r="E17" s="120"/>
      <c r="F17" s="1"/>
    </row>
    <row r="18" spans="1:6" s="2" customFormat="1" x14ac:dyDescent="0.2">
      <c r="A18" s="117">
        <v>45437</v>
      </c>
      <c r="B18" s="118">
        <v>3745</v>
      </c>
      <c r="C18" s="119" t="s">
        <v>183</v>
      </c>
      <c r="D18" s="119" t="s">
        <v>174</v>
      </c>
      <c r="E18" s="120" t="s">
        <v>185</v>
      </c>
      <c r="F18" s="1"/>
    </row>
    <row r="19" spans="1:6" s="2" customFormat="1" ht="12.75" customHeight="1" x14ac:dyDescent="0.2">
      <c r="A19" s="117">
        <v>45437</v>
      </c>
      <c r="B19" s="118">
        <v>71.59</v>
      </c>
      <c r="C19" s="119" t="s">
        <v>190</v>
      </c>
      <c r="D19" s="119" t="s">
        <v>178</v>
      </c>
      <c r="E19" s="120" t="s">
        <v>189</v>
      </c>
      <c r="F19" s="1"/>
    </row>
    <row r="20" spans="1:6" s="2" customFormat="1" x14ac:dyDescent="0.2">
      <c r="A20" s="121">
        <v>45437</v>
      </c>
      <c r="B20" s="118">
        <v>140.38999999999999</v>
      </c>
      <c r="C20" s="119" t="s">
        <v>191</v>
      </c>
      <c r="D20" s="119" t="s">
        <v>192</v>
      </c>
      <c r="E20" s="120" t="s">
        <v>189</v>
      </c>
      <c r="F20" s="1"/>
    </row>
    <row r="21" spans="1:6" s="2" customFormat="1" x14ac:dyDescent="0.2">
      <c r="A21" s="121">
        <v>45437</v>
      </c>
      <c r="B21" s="118">
        <v>22.65</v>
      </c>
      <c r="C21" s="119" t="s">
        <v>191</v>
      </c>
      <c r="D21" s="119" t="s">
        <v>193</v>
      </c>
      <c r="E21" s="120" t="s">
        <v>189</v>
      </c>
      <c r="F21" s="1"/>
    </row>
    <row r="22" spans="1:6" s="2" customFormat="1" x14ac:dyDescent="0.2">
      <c r="A22" s="132">
        <v>45444</v>
      </c>
      <c r="B22" s="133">
        <v>220.61</v>
      </c>
      <c r="C22" s="134" t="s">
        <v>191</v>
      </c>
      <c r="D22" s="134" t="s">
        <v>194</v>
      </c>
      <c r="E22" s="135" t="s">
        <v>185</v>
      </c>
      <c r="F22" s="1"/>
    </row>
    <row r="23" spans="1:6" s="2" customFormat="1" x14ac:dyDescent="0.2">
      <c r="A23" s="132">
        <v>45444</v>
      </c>
      <c r="B23" s="133">
        <v>1152.1400000000001</v>
      </c>
      <c r="C23" s="134" t="s">
        <v>191</v>
      </c>
      <c r="D23" s="134" t="s">
        <v>195</v>
      </c>
      <c r="E23" s="135" t="s">
        <v>185</v>
      </c>
      <c r="F23" s="1"/>
    </row>
    <row r="24" spans="1:6" s="2" customFormat="1" x14ac:dyDescent="0.2">
      <c r="A24" s="132">
        <v>45444</v>
      </c>
      <c r="B24" s="133">
        <v>66.95</v>
      </c>
      <c r="C24" s="134" t="s">
        <v>191</v>
      </c>
      <c r="D24" s="134" t="s">
        <v>196</v>
      </c>
      <c r="E24" s="135" t="s">
        <v>185</v>
      </c>
      <c r="F24" s="1"/>
    </row>
    <row r="25" spans="1:6" s="2" customFormat="1" x14ac:dyDescent="0.2">
      <c r="A25" s="132">
        <v>45444</v>
      </c>
      <c r="B25" s="133">
        <v>139.41</v>
      </c>
      <c r="C25" s="134" t="s">
        <v>191</v>
      </c>
      <c r="D25" s="134" t="s">
        <v>197</v>
      </c>
      <c r="E25" s="135" t="s">
        <v>185</v>
      </c>
      <c r="F25" s="1"/>
    </row>
    <row r="26" spans="1:6" s="2" customFormat="1" x14ac:dyDescent="0.2">
      <c r="A26" s="132"/>
      <c r="B26" s="133"/>
      <c r="C26" s="134"/>
      <c r="D26" s="134"/>
      <c r="E26" s="135"/>
      <c r="F26" s="1"/>
    </row>
    <row r="27" spans="1:6" s="2" customFormat="1" hidden="1" x14ac:dyDescent="0.2">
      <c r="A27" s="104"/>
      <c r="B27" s="105"/>
      <c r="C27" s="106"/>
      <c r="D27" s="106"/>
      <c r="E27" s="107"/>
      <c r="F27" s="1"/>
    </row>
    <row r="28" spans="1:6" ht="19.5" customHeight="1" x14ac:dyDescent="0.2">
      <c r="A28" s="71" t="s">
        <v>124</v>
      </c>
      <c r="B28" s="72">
        <f>SUM(B13:B27)</f>
        <v>7567.36</v>
      </c>
      <c r="C28" s="131" t="str">
        <f>IF(SUBTOTAL(3,B13:B27)=SUBTOTAL(103,B13:B27),'Summary and sign-off'!$A$48,'Summary and sign-off'!$A$49)</f>
        <v>Check - there are no hidden rows with data</v>
      </c>
      <c r="D28" s="145" t="str">
        <f>IF('Summary and sign-off'!F55='Summary and sign-off'!F54,'Summary and sign-off'!A51,'Summary and sign-off'!A50)</f>
        <v>Check - each entry provides sufficient information</v>
      </c>
      <c r="E28" s="145"/>
      <c r="F28" s="17"/>
    </row>
    <row r="29" spans="1:6" ht="10.5" customHeight="1" x14ac:dyDescent="0.2">
      <c r="A29" s="17"/>
      <c r="B29" s="19"/>
      <c r="C29" s="17"/>
      <c r="D29" s="17"/>
      <c r="E29" s="17"/>
      <c r="F29" s="17"/>
    </row>
    <row r="30" spans="1:6" ht="24.75" customHeight="1" x14ac:dyDescent="0.2">
      <c r="A30" s="147" t="s">
        <v>125</v>
      </c>
      <c r="B30" s="147"/>
      <c r="C30" s="147"/>
      <c r="D30" s="147"/>
      <c r="E30" s="147"/>
      <c r="F30" s="29"/>
    </row>
    <row r="31" spans="1:6" ht="32.65" customHeight="1" x14ac:dyDescent="0.2">
      <c r="A31" s="24" t="s">
        <v>119</v>
      </c>
      <c r="B31" s="24" t="s">
        <v>63</v>
      </c>
      <c r="C31" s="24" t="s">
        <v>126</v>
      </c>
      <c r="D31" s="24" t="s">
        <v>122</v>
      </c>
      <c r="E31" s="24" t="s">
        <v>123</v>
      </c>
      <c r="F31" s="30"/>
    </row>
    <row r="32" spans="1:6" s="2" customFormat="1" x14ac:dyDescent="0.2">
      <c r="A32" s="117">
        <v>45169</v>
      </c>
      <c r="B32" s="118">
        <v>522.09</v>
      </c>
      <c r="C32" s="119" t="s">
        <v>175</v>
      </c>
      <c r="D32" s="119" t="s">
        <v>174</v>
      </c>
      <c r="E32" s="120"/>
      <c r="F32" s="1"/>
    </row>
    <row r="33" spans="1:6" s="2" customFormat="1" x14ac:dyDescent="0.2">
      <c r="A33" s="117">
        <v>45169</v>
      </c>
      <c r="B33" s="118">
        <v>37.39</v>
      </c>
      <c r="C33" s="119" t="s">
        <v>179</v>
      </c>
      <c r="D33" s="119" t="s">
        <v>176</v>
      </c>
      <c r="E33" s="120"/>
      <c r="F33" s="1"/>
    </row>
    <row r="34" spans="1:6" s="2" customFormat="1" x14ac:dyDescent="0.2">
      <c r="A34" s="117">
        <v>45169</v>
      </c>
      <c r="B34" s="118">
        <v>22.26</v>
      </c>
      <c r="C34" s="119" t="s">
        <v>179</v>
      </c>
      <c r="D34" s="119" t="s">
        <v>176</v>
      </c>
      <c r="E34" s="120"/>
      <c r="F34" s="1"/>
    </row>
    <row r="35" spans="1:6" s="2" customFormat="1" x14ac:dyDescent="0.2">
      <c r="A35" s="117">
        <v>45169</v>
      </c>
      <c r="B35" s="118">
        <v>103.13</v>
      </c>
      <c r="C35" s="119" t="s">
        <v>179</v>
      </c>
      <c r="D35" s="119" t="s">
        <v>180</v>
      </c>
      <c r="E35" s="120"/>
      <c r="F35" s="1"/>
    </row>
    <row r="36" spans="1:6" s="2" customFormat="1" x14ac:dyDescent="0.2">
      <c r="A36" s="117">
        <v>45442</v>
      </c>
      <c r="B36" s="118">
        <v>63.22</v>
      </c>
      <c r="C36" s="119" t="s">
        <v>188</v>
      </c>
      <c r="D36" s="119" t="s">
        <v>180</v>
      </c>
      <c r="E36" s="120"/>
      <c r="F36" s="1"/>
    </row>
    <row r="37" spans="1:6" s="2" customFormat="1" x14ac:dyDescent="0.2">
      <c r="A37" s="117"/>
      <c r="B37" s="118"/>
      <c r="C37" s="119"/>
      <c r="D37" s="119"/>
      <c r="E37" s="120"/>
      <c r="F37" s="1"/>
    </row>
    <row r="38" spans="1:6" s="2" customFormat="1" x14ac:dyDescent="0.2">
      <c r="A38" s="117"/>
      <c r="B38" s="118"/>
      <c r="C38" s="119"/>
      <c r="D38" s="119"/>
      <c r="E38" s="120"/>
      <c r="F38" s="1"/>
    </row>
    <row r="39" spans="1:6" s="2" customFormat="1" x14ac:dyDescent="0.2">
      <c r="A39" s="117"/>
      <c r="B39" s="118"/>
      <c r="C39" s="119"/>
      <c r="D39" s="119"/>
      <c r="E39" s="120"/>
      <c r="F39" s="1"/>
    </row>
    <row r="40" spans="1:6" s="2" customFormat="1" x14ac:dyDescent="0.2">
      <c r="A40" s="117"/>
      <c r="B40" s="118"/>
      <c r="C40" s="119"/>
      <c r="D40" s="119"/>
      <c r="E40" s="120"/>
      <c r="F40" s="1"/>
    </row>
    <row r="41" spans="1:6" s="2" customFormat="1" hidden="1" x14ac:dyDescent="0.2">
      <c r="A41" s="108"/>
      <c r="B41" s="109"/>
      <c r="C41" s="110"/>
      <c r="D41" s="110"/>
      <c r="E41" s="111"/>
      <c r="F41" s="1"/>
    </row>
    <row r="42" spans="1:6" ht="19.5" customHeight="1" x14ac:dyDescent="0.2">
      <c r="A42" s="71" t="s">
        <v>127</v>
      </c>
      <c r="B42" s="72">
        <f>SUM(B32:B41)</f>
        <v>748.09</v>
      </c>
      <c r="C42" s="131" t="str">
        <f>IF(SUBTOTAL(3,B32:B41)=SUBTOTAL(103,B32:B41),'Summary and sign-off'!$A$48,'Summary and sign-off'!$A$49)</f>
        <v>Check - there are no hidden rows with data</v>
      </c>
      <c r="D42" s="145" t="str">
        <f>IF('Summary and sign-off'!F56='Summary and sign-off'!F54,'Summary and sign-off'!A51,'Summary and sign-off'!A50)</f>
        <v>Check - each entry provides sufficient information</v>
      </c>
      <c r="E42" s="145"/>
      <c r="F42" s="17"/>
    </row>
    <row r="43" spans="1:6" ht="10.5" customHeight="1" x14ac:dyDescent="0.2">
      <c r="A43" s="17"/>
      <c r="B43" s="19"/>
      <c r="C43" s="17"/>
      <c r="D43" s="17"/>
      <c r="E43" s="17"/>
      <c r="F43" s="17"/>
    </row>
    <row r="44" spans="1:6" ht="24.75" customHeight="1" x14ac:dyDescent="0.2">
      <c r="A44" s="147" t="s">
        <v>128</v>
      </c>
      <c r="B44" s="147"/>
      <c r="C44" s="147"/>
      <c r="D44" s="147"/>
      <c r="E44" s="147"/>
      <c r="F44" s="17"/>
    </row>
    <row r="45" spans="1:6" ht="27" customHeight="1" x14ac:dyDescent="0.2">
      <c r="A45" s="24" t="s">
        <v>119</v>
      </c>
      <c r="B45" s="24" t="s">
        <v>63</v>
      </c>
      <c r="C45" s="24" t="s">
        <v>129</v>
      </c>
      <c r="D45" s="24" t="s">
        <v>130</v>
      </c>
      <c r="E45" s="24" t="s">
        <v>123</v>
      </c>
      <c r="F45" s="28"/>
    </row>
    <row r="46" spans="1:6" s="2" customFormat="1" x14ac:dyDescent="0.2">
      <c r="A46" s="117"/>
      <c r="B46" s="118"/>
      <c r="C46" s="119"/>
      <c r="D46" s="119"/>
      <c r="E46" s="120"/>
      <c r="F46" s="1"/>
    </row>
    <row r="47" spans="1:6" s="2" customFormat="1" x14ac:dyDescent="0.2">
      <c r="A47" s="117"/>
      <c r="B47" s="118"/>
      <c r="C47" s="119"/>
      <c r="D47" s="119"/>
      <c r="E47" s="120"/>
      <c r="F47" s="1"/>
    </row>
    <row r="48" spans="1:6" s="2" customFormat="1" x14ac:dyDescent="0.2">
      <c r="A48" s="117"/>
      <c r="B48" s="118"/>
      <c r="C48" s="119"/>
      <c r="D48" s="119"/>
      <c r="E48" s="120"/>
      <c r="F48" s="1"/>
    </row>
    <row r="49" spans="1:6" s="2" customFormat="1" x14ac:dyDescent="0.2">
      <c r="A49" s="117"/>
      <c r="B49" s="118"/>
      <c r="C49" s="119"/>
      <c r="D49" s="119"/>
      <c r="E49" s="120"/>
      <c r="F49" s="1"/>
    </row>
    <row r="50" spans="1:6" s="2" customFormat="1" x14ac:dyDescent="0.2">
      <c r="A50" s="117"/>
      <c r="B50" s="118"/>
      <c r="C50" s="119"/>
      <c r="D50" s="119"/>
      <c r="E50" s="120"/>
      <c r="F50" s="1"/>
    </row>
    <row r="51" spans="1:6" s="2" customFormat="1" x14ac:dyDescent="0.2">
      <c r="A51" s="117"/>
      <c r="B51" s="118"/>
      <c r="C51" s="119"/>
      <c r="D51" s="119"/>
      <c r="E51" s="120"/>
      <c r="F51" s="1"/>
    </row>
    <row r="52" spans="1:6" s="2" customFormat="1" x14ac:dyDescent="0.2">
      <c r="A52" s="117"/>
      <c r="B52" s="118"/>
      <c r="C52" s="119"/>
      <c r="D52" s="119"/>
      <c r="E52" s="120"/>
      <c r="F52" s="1"/>
    </row>
    <row r="53" spans="1:6" s="2" customFormat="1" x14ac:dyDescent="0.2">
      <c r="A53" s="117"/>
      <c r="B53" s="118"/>
      <c r="C53" s="119"/>
      <c r="D53" s="119"/>
      <c r="E53" s="120"/>
      <c r="F53" s="1"/>
    </row>
    <row r="54" spans="1:6" s="2" customFormat="1" x14ac:dyDescent="0.2">
      <c r="A54" s="117"/>
      <c r="B54" s="118"/>
      <c r="C54" s="119"/>
      <c r="D54" s="119"/>
      <c r="E54" s="120"/>
      <c r="F54" s="1"/>
    </row>
    <row r="55" spans="1:6" s="2" customFormat="1" hidden="1" x14ac:dyDescent="0.2">
      <c r="A55" s="94"/>
      <c r="B55" s="95"/>
      <c r="C55" s="96"/>
      <c r="D55" s="96"/>
      <c r="E55" s="97"/>
      <c r="F55" s="1"/>
    </row>
    <row r="56" spans="1:6" ht="19.5" customHeight="1" x14ac:dyDescent="0.2">
      <c r="A56" s="71" t="s">
        <v>131</v>
      </c>
      <c r="B56" s="72">
        <f>SUM(B46:B55)</f>
        <v>0</v>
      </c>
      <c r="C56" s="131" t="str">
        <f>IF(SUBTOTAL(3,B46:B55)=SUBTOTAL(103,B46:B55),'Summary and sign-off'!$A$48,'Summary and sign-off'!$A$49)</f>
        <v>Check - there are no hidden rows with data</v>
      </c>
      <c r="D56" s="145" t="str">
        <f>IF('Summary and sign-off'!F57='Summary and sign-off'!F54,'Summary and sign-off'!A51,'Summary and sign-off'!A50)</f>
        <v>Check - each entry provides sufficient information</v>
      </c>
      <c r="E56" s="145"/>
      <c r="F56" s="17"/>
    </row>
    <row r="57" spans="1:6" ht="10.5" customHeight="1" x14ac:dyDescent="0.2">
      <c r="A57" s="17"/>
      <c r="B57" s="57"/>
      <c r="C57" s="19"/>
      <c r="D57" s="17"/>
      <c r="E57" s="17"/>
      <c r="F57" s="17"/>
    </row>
    <row r="58" spans="1:6" ht="34.5" customHeight="1" x14ac:dyDescent="0.2">
      <c r="A58" s="31" t="s">
        <v>132</v>
      </c>
      <c r="B58" s="58">
        <f>B28+B42+B56</f>
        <v>8315.4499999999989</v>
      </c>
      <c r="C58" s="32"/>
      <c r="D58" s="32"/>
      <c r="E58" s="32"/>
      <c r="F58" s="17"/>
    </row>
    <row r="59" spans="1:6" x14ac:dyDescent="0.2">
      <c r="A59" s="17"/>
      <c r="B59" s="19"/>
      <c r="C59" s="17"/>
      <c r="D59" s="17"/>
      <c r="E59" s="17"/>
      <c r="F59" s="17"/>
    </row>
    <row r="60" spans="1:6" x14ac:dyDescent="0.2">
      <c r="A60" s="18" t="s">
        <v>74</v>
      </c>
      <c r="B60" s="19"/>
      <c r="C60" s="17"/>
      <c r="D60" s="17"/>
      <c r="E60" s="17"/>
      <c r="F60" s="17"/>
    </row>
    <row r="61" spans="1:6" ht="12.75" customHeight="1" x14ac:dyDescent="0.2">
      <c r="A61" s="20" t="s">
        <v>133</v>
      </c>
      <c r="F61" s="17"/>
    </row>
    <row r="62" spans="1:6" ht="13.15" customHeight="1" x14ac:dyDescent="0.2">
      <c r="A62" s="20" t="s">
        <v>134</v>
      </c>
      <c r="B62" s="17"/>
      <c r="D62" s="17"/>
      <c r="F62" s="17"/>
    </row>
    <row r="63" spans="1:6" x14ac:dyDescent="0.2">
      <c r="A63" s="20" t="s">
        <v>135</v>
      </c>
      <c r="F63" s="17"/>
    </row>
    <row r="64" spans="1:6" x14ac:dyDescent="0.2">
      <c r="A64" s="20" t="s">
        <v>80</v>
      </c>
      <c r="B64" s="19"/>
      <c r="C64" s="17"/>
      <c r="D64" s="17"/>
      <c r="E64" s="17"/>
      <c r="F64" s="17"/>
    </row>
    <row r="65" spans="1:6" ht="13.15" customHeight="1" x14ac:dyDescent="0.2">
      <c r="A65" s="20" t="s">
        <v>136</v>
      </c>
      <c r="B65" s="17"/>
      <c r="D65" s="17"/>
      <c r="F65" s="17"/>
    </row>
    <row r="66" spans="1:6" x14ac:dyDescent="0.2">
      <c r="A66" s="20" t="s">
        <v>137</v>
      </c>
      <c r="F66" s="17"/>
    </row>
    <row r="67" spans="1:6" x14ac:dyDescent="0.2">
      <c r="A67" s="20" t="s">
        <v>138</v>
      </c>
      <c r="B67" s="20"/>
      <c r="C67" s="20"/>
      <c r="D67" s="20"/>
      <c r="F67" s="17"/>
    </row>
    <row r="68" spans="1:6" x14ac:dyDescent="0.2">
      <c r="A68" s="26"/>
      <c r="B68" s="17"/>
      <c r="C68" s="17"/>
      <c r="D68" s="17"/>
      <c r="E68" s="17"/>
      <c r="F68" s="17"/>
    </row>
    <row r="69" spans="1:6" hidden="1" x14ac:dyDescent="0.2">
      <c r="A69" s="26"/>
      <c r="B69" s="17"/>
      <c r="C69" s="17"/>
      <c r="D69" s="17"/>
      <c r="E69" s="17"/>
      <c r="F69" s="17"/>
    </row>
    <row r="70" spans="1:6" x14ac:dyDescent="0.2"/>
    <row r="74" spans="1:6" ht="12.75" hidden="1" customHeight="1" x14ac:dyDescent="0.2"/>
    <row r="77" spans="1:6" hidden="1" x14ac:dyDescent="0.2">
      <c r="A77" s="26"/>
      <c r="B77" s="17"/>
      <c r="C77" s="17"/>
      <c r="D77" s="17"/>
      <c r="E77" s="17"/>
      <c r="F77" s="17"/>
    </row>
    <row r="78" spans="1:6" hidden="1" x14ac:dyDescent="0.2">
      <c r="A78" s="26"/>
      <c r="B78" s="17"/>
      <c r="C78" s="17"/>
      <c r="D78" s="17"/>
      <c r="E78" s="17"/>
      <c r="F78" s="17"/>
    </row>
    <row r="79" spans="1:6" hidden="1" x14ac:dyDescent="0.2">
      <c r="A79" s="26"/>
      <c r="B79" s="17"/>
      <c r="C79" s="17"/>
      <c r="D79" s="17"/>
      <c r="E79" s="17"/>
      <c r="F79" s="17"/>
    </row>
    <row r="80" spans="1:6" hidden="1" x14ac:dyDescent="0.2">
      <c r="A80" s="26"/>
      <c r="B80" s="17"/>
      <c r="C80" s="17"/>
      <c r="D80" s="17"/>
      <c r="E80" s="17"/>
      <c r="F80" s="17"/>
    </row>
    <row r="81" spans="1:6" hidden="1" x14ac:dyDescent="0.2">
      <c r="A81" s="26"/>
      <c r="B81" s="17"/>
      <c r="C81" s="17"/>
      <c r="D81" s="17"/>
      <c r="E81" s="17"/>
      <c r="F81" s="17"/>
    </row>
    <row r="82" spans="1:6" x14ac:dyDescent="0.2"/>
    <row r="83" spans="1:6" x14ac:dyDescent="0.2"/>
    <row r="84" spans="1:6" x14ac:dyDescent="0.2"/>
    <row r="85" spans="1:6" x14ac:dyDescent="0.2"/>
    <row r="86" spans="1:6" x14ac:dyDescent="0.2"/>
  </sheetData>
  <sheetProtection sheet="1" formatCells="0" formatRows="0" insertColumns="0" insertRows="0" deleteRows="0"/>
  <mergeCells count="15">
    <mergeCell ref="B7:E7"/>
    <mergeCell ref="B5:E5"/>
    <mergeCell ref="D56:E56"/>
    <mergeCell ref="A1:E1"/>
    <mergeCell ref="A30:E30"/>
    <mergeCell ref="A44:E44"/>
    <mergeCell ref="B2:E2"/>
    <mergeCell ref="B3:E3"/>
    <mergeCell ref="B4:E4"/>
    <mergeCell ref="A8:E8"/>
    <mergeCell ref="A9:E9"/>
    <mergeCell ref="B6:E6"/>
    <mergeCell ref="D28:E28"/>
    <mergeCell ref="D42:E42"/>
    <mergeCell ref="A10:E10"/>
  </mergeCells>
  <phoneticPr fontId="40" type="noConversion"/>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2:A34 A40:A41 A13 A27 A46 A5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5 A31 A11:A12"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3:A39 A47:A54 A14:A2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B46:B55 B32:B41 B13:B27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5"/>
  <sheetViews>
    <sheetView topLeftCell="A7" zoomScaleNormal="100" workbookViewId="0">
      <selection activeCell="A11" sqref="A11:XFD1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6" t="s">
        <v>110</v>
      </c>
      <c r="B1" s="146"/>
      <c r="C1" s="146"/>
      <c r="D1" s="146"/>
      <c r="E1" s="146"/>
    </row>
    <row r="2" spans="1:6" ht="21" customHeight="1" x14ac:dyDescent="0.2">
      <c r="A2" s="3" t="s">
        <v>111</v>
      </c>
      <c r="B2" s="144" t="str">
        <f>'Summary and sign-off'!B2:F2</f>
        <v>Transport Accident Investigation Commission</v>
      </c>
      <c r="C2" s="144"/>
      <c r="D2" s="144"/>
      <c r="E2" s="144"/>
    </row>
    <row r="3" spans="1:6" ht="31.5" x14ac:dyDescent="0.2">
      <c r="A3" s="3" t="s">
        <v>112</v>
      </c>
      <c r="B3" s="144" t="str">
        <f>'Summary and sign-off'!B3:F3</f>
        <v>Martin Sawyers</v>
      </c>
      <c r="C3" s="144"/>
      <c r="D3" s="144"/>
      <c r="E3" s="144"/>
    </row>
    <row r="4" spans="1:6" ht="21" customHeight="1" x14ac:dyDescent="0.2">
      <c r="A4" s="3" t="s">
        <v>113</v>
      </c>
      <c r="B4" s="144">
        <f>'Summary and sign-off'!B4:F4</f>
        <v>45108</v>
      </c>
      <c r="C4" s="144"/>
      <c r="D4" s="144"/>
      <c r="E4" s="144"/>
    </row>
    <row r="5" spans="1:6" ht="21" customHeight="1" x14ac:dyDescent="0.2">
      <c r="A5" s="3" t="s">
        <v>114</v>
      </c>
      <c r="B5" s="144">
        <f>'Summary and sign-off'!B5:F5</f>
        <v>45473</v>
      </c>
      <c r="C5" s="144"/>
      <c r="D5" s="144"/>
      <c r="E5" s="144"/>
    </row>
    <row r="6" spans="1:6" ht="21" customHeight="1" x14ac:dyDescent="0.2">
      <c r="A6" s="3" t="s">
        <v>115</v>
      </c>
      <c r="B6" s="139" t="s">
        <v>82</v>
      </c>
      <c r="C6" s="139"/>
      <c r="D6" s="139"/>
      <c r="E6" s="139"/>
    </row>
    <row r="7" spans="1:6" ht="21" customHeight="1" x14ac:dyDescent="0.2">
      <c r="A7" s="3" t="s">
        <v>56</v>
      </c>
      <c r="B7" s="139" t="s">
        <v>84</v>
      </c>
      <c r="C7" s="139"/>
      <c r="D7" s="139"/>
      <c r="E7" s="139"/>
    </row>
    <row r="8" spans="1:6" ht="35.25" customHeight="1" x14ac:dyDescent="0.25">
      <c r="A8" s="155" t="s">
        <v>139</v>
      </c>
      <c r="B8" s="155"/>
      <c r="C8" s="156"/>
      <c r="D8" s="156"/>
      <c r="E8" s="156"/>
      <c r="F8" s="27"/>
    </row>
    <row r="9" spans="1:6" ht="35.25" customHeight="1" x14ac:dyDescent="0.25">
      <c r="A9" s="153" t="s">
        <v>140</v>
      </c>
      <c r="B9" s="154"/>
      <c r="C9" s="154"/>
      <c r="D9" s="154"/>
      <c r="E9" s="154"/>
      <c r="F9" s="27"/>
    </row>
    <row r="10" spans="1:6" ht="27" customHeight="1" x14ac:dyDescent="0.2">
      <c r="A10" s="24" t="s">
        <v>141</v>
      </c>
      <c r="B10" s="24" t="s">
        <v>63</v>
      </c>
      <c r="C10" s="24" t="s">
        <v>142</v>
      </c>
      <c r="D10" s="24" t="s">
        <v>143</v>
      </c>
      <c r="E10" s="24" t="s">
        <v>123</v>
      </c>
      <c r="F10" s="20"/>
    </row>
    <row r="11" spans="1:6" s="2" customFormat="1" x14ac:dyDescent="0.2"/>
    <row r="12" spans="1:6" s="2" customFormat="1" x14ac:dyDescent="0.2">
      <c r="A12" s="121"/>
      <c r="B12" s="118"/>
      <c r="C12" s="122"/>
      <c r="D12" s="122"/>
      <c r="E12" s="123"/>
    </row>
    <row r="13" spans="1:6" s="2" customFormat="1" x14ac:dyDescent="0.2">
      <c r="A13" s="117"/>
      <c r="B13" s="118"/>
      <c r="C13" s="122"/>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17"/>
      <c r="B22" s="118"/>
      <c r="C22" s="122"/>
      <c r="D22" s="122"/>
      <c r="E22" s="123"/>
    </row>
    <row r="23" spans="1:6" s="2" customFormat="1" x14ac:dyDescent="0.2">
      <c r="A23" s="121"/>
      <c r="B23" s="118"/>
      <c r="C23" s="122"/>
      <c r="D23" s="122"/>
      <c r="E23" s="123"/>
    </row>
    <row r="24" spans="1:6" s="2" customFormat="1" x14ac:dyDescent="0.2">
      <c r="A24" s="121"/>
      <c r="B24" s="118"/>
      <c r="C24" s="122"/>
      <c r="D24" s="122"/>
      <c r="E24" s="123"/>
    </row>
    <row r="25" spans="1:6" s="2" customFormat="1" ht="11.25" hidden="1" customHeight="1" x14ac:dyDescent="0.2">
      <c r="A25" s="98"/>
      <c r="B25" s="95"/>
      <c r="C25" s="99"/>
      <c r="D25" s="99"/>
      <c r="E25" s="100"/>
    </row>
    <row r="26" spans="1:6" ht="34.5" customHeight="1" x14ac:dyDescent="0.2">
      <c r="A26" s="53" t="s">
        <v>144</v>
      </c>
      <c r="B26" s="62">
        <f>SUM(B12:B25)</f>
        <v>0</v>
      </c>
      <c r="C26" s="70" t="str">
        <f>IF(SUBTOTAL(3,B12:B25)=SUBTOTAL(103,B12:B25),'Summary and sign-off'!$A$48,'Summary and sign-off'!$A$49)</f>
        <v>Check - there are no hidden rows with data</v>
      </c>
      <c r="D26" s="145" t="str">
        <f>IF('Summary and sign-off'!F58='Summary and sign-off'!F54,'Summary and sign-off'!A51,'Summary and sign-off'!A50)</f>
        <v>Check - each entry provides sufficient information</v>
      </c>
      <c r="E26" s="145"/>
      <c r="F26" s="2"/>
    </row>
    <row r="27" spans="1:6" x14ac:dyDescent="0.2">
      <c r="A27" s="18"/>
      <c r="B27" s="17"/>
      <c r="C27" s="17"/>
      <c r="D27" s="17"/>
      <c r="E27" s="17"/>
    </row>
    <row r="28" spans="1:6" x14ac:dyDescent="0.2">
      <c r="A28" s="18" t="s">
        <v>74</v>
      </c>
      <c r="B28" s="19"/>
      <c r="C28" s="17"/>
      <c r="D28" s="17"/>
      <c r="E28" s="17"/>
    </row>
    <row r="29" spans="1:6" ht="12.75" customHeight="1" x14ac:dyDescent="0.2">
      <c r="A29" s="20" t="s">
        <v>145</v>
      </c>
      <c r="B29" s="20"/>
      <c r="C29" s="20"/>
      <c r="D29" s="20"/>
      <c r="E29" s="20"/>
    </row>
    <row r="30" spans="1:6" x14ac:dyDescent="0.2">
      <c r="A30" s="20" t="s">
        <v>146</v>
      </c>
      <c r="B30" s="20"/>
      <c r="C30" s="28"/>
      <c r="D30" s="28"/>
      <c r="E30" s="28"/>
    </row>
    <row r="31" spans="1:6" x14ac:dyDescent="0.2">
      <c r="A31" s="20" t="s">
        <v>80</v>
      </c>
      <c r="B31" s="19"/>
      <c r="C31" s="17"/>
      <c r="D31" s="17"/>
      <c r="E31" s="17"/>
      <c r="F31" s="17"/>
    </row>
    <row r="32" spans="1:6" x14ac:dyDescent="0.2">
      <c r="A32" s="20" t="s">
        <v>147</v>
      </c>
      <c r="B32" s="20"/>
      <c r="C32" s="28"/>
      <c r="D32" s="28"/>
      <c r="E32" s="28"/>
    </row>
    <row r="33" spans="1:5" ht="12.75" customHeight="1" x14ac:dyDescent="0.2">
      <c r="A33" s="20" t="s">
        <v>148</v>
      </c>
      <c r="B33" s="20"/>
      <c r="C33" s="22"/>
      <c r="D33" s="22"/>
      <c r="E33" s="22"/>
    </row>
    <row r="34" spans="1:5" x14ac:dyDescent="0.2">
      <c r="A34" s="17"/>
      <c r="B34" s="17"/>
      <c r="C34" s="17"/>
      <c r="D34" s="17"/>
      <c r="E34" s="17"/>
    </row>
    <row r="35" spans="1:5" x14ac:dyDescent="0.2"/>
  </sheetData>
  <sheetProtection sheet="1" formatCells="0" insertRows="0" deleteRows="0"/>
  <mergeCells count="10">
    <mergeCell ref="D26:E26"/>
    <mergeCell ref="B6:E6"/>
    <mergeCell ref="B5:E5"/>
    <mergeCell ref="A1:E1"/>
    <mergeCell ref="A9:E9"/>
    <mergeCell ref="B2:E2"/>
    <mergeCell ref="B3:E3"/>
    <mergeCell ref="B4:E4"/>
    <mergeCell ref="A8:E8"/>
    <mergeCell ref="B7:E7"/>
  </mergeCells>
  <dataValidations xWindow="279" yWindow="692"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5 A12"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14 A15 A16 A17 A18 A19 A20 A21 A22 A23 A24"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xWindow="279" yWindow="692"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B12:B25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1"/>
  <sheetViews>
    <sheetView topLeftCell="B9" zoomScaleNormal="100" workbookViewId="0">
      <selection activeCell="C14" sqref="C14"/>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6" t="s">
        <v>110</v>
      </c>
      <c r="B1" s="146"/>
      <c r="C1" s="146"/>
      <c r="D1" s="146"/>
      <c r="E1" s="146"/>
    </row>
    <row r="2" spans="1:6" ht="21" customHeight="1" x14ac:dyDescent="0.2">
      <c r="A2" s="3" t="s">
        <v>111</v>
      </c>
      <c r="B2" s="144" t="str">
        <f>'Summary and sign-off'!B2:F2</f>
        <v>Transport Accident Investigation Commission</v>
      </c>
      <c r="C2" s="144"/>
      <c r="D2" s="144"/>
      <c r="E2" s="144"/>
    </row>
    <row r="3" spans="1:6" ht="31.5" x14ac:dyDescent="0.2">
      <c r="A3" s="3" t="s">
        <v>149</v>
      </c>
      <c r="B3" s="144" t="str">
        <f>'Summary and sign-off'!B3:F3</f>
        <v>Martin Sawyers</v>
      </c>
      <c r="C3" s="144"/>
      <c r="D3" s="144"/>
      <c r="E3" s="144"/>
    </row>
    <row r="4" spans="1:6" ht="21" customHeight="1" x14ac:dyDescent="0.2">
      <c r="A4" s="3" t="s">
        <v>113</v>
      </c>
      <c r="B4" s="144">
        <f>'Summary and sign-off'!B4:F4</f>
        <v>45108</v>
      </c>
      <c r="C4" s="144"/>
      <c r="D4" s="144"/>
      <c r="E4" s="144"/>
    </row>
    <row r="5" spans="1:6" ht="21" customHeight="1" x14ac:dyDescent="0.2">
      <c r="A5" s="3" t="s">
        <v>114</v>
      </c>
      <c r="B5" s="144">
        <f>'Summary and sign-off'!B5:F5</f>
        <v>45473</v>
      </c>
      <c r="C5" s="144"/>
      <c r="D5" s="144"/>
      <c r="E5" s="144"/>
    </row>
    <row r="6" spans="1:6" ht="21" customHeight="1" x14ac:dyDescent="0.2">
      <c r="A6" s="3" t="s">
        <v>115</v>
      </c>
      <c r="B6" s="139" t="s">
        <v>82</v>
      </c>
      <c r="C6" s="139"/>
      <c r="D6" s="139"/>
      <c r="E6" s="139"/>
      <c r="F6" s="23"/>
    </row>
    <row r="7" spans="1:6" ht="21" customHeight="1" x14ac:dyDescent="0.2">
      <c r="A7" s="3" t="s">
        <v>56</v>
      </c>
      <c r="B7" s="139" t="s">
        <v>84</v>
      </c>
      <c r="C7" s="139"/>
      <c r="D7" s="139"/>
      <c r="E7" s="139"/>
      <c r="F7" s="23"/>
    </row>
    <row r="8" spans="1:6" ht="35.25" customHeight="1" x14ac:dyDescent="0.2">
      <c r="A8" s="149" t="s">
        <v>150</v>
      </c>
      <c r="B8" s="149"/>
      <c r="C8" s="156"/>
      <c r="D8" s="156"/>
      <c r="E8" s="156"/>
    </row>
    <row r="9" spans="1:6" ht="35.25" customHeight="1" x14ac:dyDescent="0.2">
      <c r="A9" s="157" t="s">
        <v>151</v>
      </c>
      <c r="B9" s="158"/>
      <c r="C9" s="158"/>
      <c r="D9" s="158"/>
      <c r="E9" s="158"/>
    </row>
    <row r="10" spans="1:6" ht="27" customHeight="1" x14ac:dyDescent="0.2">
      <c r="A10" s="24" t="s">
        <v>119</v>
      </c>
      <c r="B10" s="24" t="s">
        <v>63</v>
      </c>
      <c r="C10" s="24" t="s">
        <v>152</v>
      </c>
      <c r="D10" s="24" t="s">
        <v>153</v>
      </c>
      <c r="E10" s="24" t="s">
        <v>123</v>
      </c>
      <c r="F10" s="20"/>
    </row>
    <row r="11" spans="1:6" s="2" customFormat="1" hidden="1" x14ac:dyDescent="0.2">
      <c r="A11" s="98"/>
      <c r="B11" s="95"/>
      <c r="C11" s="99"/>
      <c r="D11" s="99"/>
      <c r="E11" s="100"/>
    </row>
    <row r="12" spans="1:6" s="2" customFormat="1" x14ac:dyDescent="0.2">
      <c r="A12" s="121">
        <v>45170</v>
      </c>
      <c r="B12" s="118">
        <v>477.39</v>
      </c>
      <c r="C12" s="122" t="s">
        <v>203</v>
      </c>
      <c r="D12" s="122" t="s">
        <v>181</v>
      </c>
      <c r="E12" s="123" t="s">
        <v>199</v>
      </c>
    </row>
    <row r="13" spans="1:6" s="2" customFormat="1" x14ac:dyDescent="0.2">
      <c r="A13" s="121">
        <v>45281</v>
      </c>
      <c r="B13" s="118">
        <v>108.5</v>
      </c>
      <c r="C13" s="122" t="s">
        <v>207</v>
      </c>
      <c r="D13" s="122" t="s">
        <v>208</v>
      </c>
      <c r="E13" s="123" t="s">
        <v>199</v>
      </c>
    </row>
    <row r="14" spans="1:6" s="2" customFormat="1" x14ac:dyDescent="0.2">
      <c r="A14" s="117">
        <v>45473</v>
      </c>
      <c r="B14" s="118">
        <v>463.51</v>
      </c>
      <c r="C14" s="122" t="s">
        <v>204</v>
      </c>
      <c r="D14" s="122" t="s">
        <v>182</v>
      </c>
      <c r="E14" s="123" t="s">
        <v>199</v>
      </c>
    </row>
    <row r="15" spans="1:6" s="2" customFormat="1" x14ac:dyDescent="0.2">
      <c r="A15" s="117">
        <v>45429</v>
      </c>
      <c r="B15" s="118">
        <v>1619</v>
      </c>
      <c r="C15" s="122" t="s">
        <v>201</v>
      </c>
      <c r="D15" s="122" t="s">
        <v>187</v>
      </c>
      <c r="E15" s="123" t="s">
        <v>199</v>
      </c>
    </row>
    <row r="16" spans="1:6" s="2" customFormat="1" x14ac:dyDescent="0.2">
      <c r="A16" s="117">
        <v>45463</v>
      </c>
      <c r="B16" s="118">
        <v>204.35</v>
      </c>
      <c r="C16" s="122" t="s">
        <v>205</v>
      </c>
      <c r="D16" s="122" t="s">
        <v>198</v>
      </c>
      <c r="E16" s="123" t="s">
        <v>200</v>
      </c>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17"/>
      <c r="B22" s="118"/>
      <c r="C22" s="122"/>
      <c r="D22" s="122"/>
      <c r="E22" s="123"/>
    </row>
    <row r="23" spans="1:6" s="2" customFormat="1" x14ac:dyDescent="0.2">
      <c r="A23" s="121"/>
      <c r="B23" s="118"/>
      <c r="C23" s="122"/>
      <c r="D23" s="122"/>
      <c r="E23" s="123"/>
    </row>
    <row r="24" spans="1:6" s="2" customFormat="1" x14ac:dyDescent="0.2">
      <c r="A24" s="121"/>
      <c r="B24" s="118"/>
      <c r="C24" s="122"/>
      <c r="D24" s="122"/>
      <c r="E24" s="123"/>
    </row>
    <row r="25" spans="1:6" s="2" customFormat="1" hidden="1" x14ac:dyDescent="0.2">
      <c r="A25" s="98"/>
      <c r="B25" s="95"/>
      <c r="C25" s="99"/>
      <c r="D25" s="99"/>
      <c r="E25" s="100"/>
    </row>
    <row r="26" spans="1:6" ht="34.5" customHeight="1" x14ac:dyDescent="0.2">
      <c r="A26" s="53" t="s">
        <v>154</v>
      </c>
      <c r="B26" s="62">
        <f>SUM(B11:B25)</f>
        <v>2872.75</v>
      </c>
      <c r="C26" s="70" t="str">
        <f>IF(SUBTOTAL(3,B11:B25)=SUBTOTAL(103,B11:B25),'Summary and sign-off'!$A$48,'Summary and sign-off'!$A$49)</f>
        <v>Check - there are no hidden rows with data</v>
      </c>
      <c r="D26" s="145" t="str">
        <f>IF('Summary and sign-off'!F59='Summary and sign-off'!F54,'Summary and sign-off'!A51,'Summary and sign-off'!A50)</f>
        <v>Check - each entry provides sufficient information</v>
      </c>
      <c r="E26" s="145"/>
    </row>
    <row r="27" spans="1:6" ht="14.25" customHeight="1" x14ac:dyDescent="0.2">
      <c r="B27" s="17"/>
      <c r="C27" s="17"/>
      <c r="D27" s="17"/>
      <c r="E27" s="17"/>
    </row>
    <row r="28" spans="1:6" x14ac:dyDescent="0.2">
      <c r="A28" s="18" t="s">
        <v>155</v>
      </c>
      <c r="B28" s="17"/>
      <c r="C28" s="17"/>
      <c r="D28" s="17"/>
      <c r="E28" s="17"/>
    </row>
    <row r="29" spans="1:6" ht="12.75" customHeight="1" x14ac:dyDescent="0.2">
      <c r="A29" s="20" t="s">
        <v>133</v>
      </c>
      <c r="B29" s="17"/>
      <c r="C29" s="17"/>
      <c r="D29" s="17"/>
      <c r="E29" s="17"/>
    </row>
    <row r="30" spans="1:6" x14ac:dyDescent="0.2">
      <c r="A30" s="20" t="s">
        <v>80</v>
      </c>
      <c r="B30" s="19"/>
      <c r="C30" s="17"/>
      <c r="D30" s="17"/>
      <c r="E30" s="17"/>
      <c r="F30" s="17"/>
    </row>
    <row r="31" spans="1:6" x14ac:dyDescent="0.2">
      <c r="A31" s="20" t="s">
        <v>147</v>
      </c>
      <c r="C31" s="17"/>
      <c r="D31" s="17"/>
      <c r="E31" s="17"/>
      <c r="F31" s="17"/>
    </row>
    <row r="32" spans="1:6" ht="12.75" customHeight="1" x14ac:dyDescent="0.2">
      <c r="A32" s="20" t="s">
        <v>148</v>
      </c>
      <c r="B32" s="25"/>
      <c r="C32" s="22"/>
      <c r="D32" s="22"/>
      <c r="E32" s="22"/>
      <c r="F32" s="22"/>
    </row>
    <row r="33" spans="1:5" x14ac:dyDescent="0.2">
      <c r="B33" s="26"/>
      <c r="C33" s="17"/>
      <c r="D33" s="17"/>
      <c r="E33" s="17"/>
    </row>
    <row r="34" spans="1:5" hidden="1" x14ac:dyDescent="0.2">
      <c r="A34" s="17"/>
      <c r="B34" s="17"/>
      <c r="C34" s="17"/>
      <c r="D34" s="17"/>
    </row>
    <row r="35" spans="1:5" ht="12.75" hidden="1" customHeight="1" x14ac:dyDescent="0.2"/>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row r="40" spans="1:5" hidden="1" x14ac:dyDescent="0.2">
      <c r="A40" s="17"/>
      <c r="B40" s="17"/>
      <c r="C40" s="17"/>
      <c r="D40" s="17"/>
      <c r="E40" s="17"/>
    </row>
    <row r="41" spans="1:5" x14ac:dyDescent="0.2"/>
  </sheetData>
  <sheetProtection sheet="1" formatCells="0" insertRows="0" deleteRows="0"/>
  <mergeCells count="10">
    <mergeCell ref="D26:E26"/>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3 A2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5 A16 A13 A17 A18 A19 A20 A21 A22 A23 A2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B17:B25 B11:B16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F11" sqref="F11"/>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6" t="s">
        <v>156</v>
      </c>
      <c r="B1" s="146"/>
      <c r="C1" s="146"/>
      <c r="D1" s="146"/>
      <c r="E1" s="146"/>
      <c r="F1" s="146"/>
    </row>
    <row r="2" spans="1:6" ht="21" customHeight="1" x14ac:dyDescent="0.2">
      <c r="A2" s="3" t="s">
        <v>111</v>
      </c>
      <c r="B2" s="144" t="str">
        <f>'Summary and sign-off'!B2:F2</f>
        <v>Transport Accident Investigation Commission</v>
      </c>
      <c r="C2" s="144"/>
      <c r="D2" s="144"/>
      <c r="E2" s="144"/>
      <c r="F2" s="144"/>
    </row>
    <row r="3" spans="1:6" ht="31.5" x14ac:dyDescent="0.2">
      <c r="A3" s="3" t="s">
        <v>112</v>
      </c>
      <c r="B3" s="144" t="str">
        <f>'Summary and sign-off'!B3:F3</f>
        <v>Martin Sawyers</v>
      </c>
      <c r="C3" s="144"/>
      <c r="D3" s="144"/>
      <c r="E3" s="144"/>
      <c r="F3" s="144"/>
    </row>
    <row r="4" spans="1:6" ht="21" customHeight="1" x14ac:dyDescent="0.2">
      <c r="A4" s="3" t="s">
        <v>113</v>
      </c>
      <c r="B4" s="144">
        <f>'Summary and sign-off'!B4:F4</f>
        <v>45108</v>
      </c>
      <c r="C4" s="144"/>
      <c r="D4" s="144"/>
      <c r="E4" s="144"/>
      <c r="F4" s="144"/>
    </row>
    <row r="5" spans="1:6" ht="21" customHeight="1" x14ac:dyDescent="0.2">
      <c r="A5" s="3" t="s">
        <v>114</v>
      </c>
      <c r="B5" s="144">
        <f>'Summary and sign-off'!B5:F5</f>
        <v>45473</v>
      </c>
      <c r="C5" s="144"/>
      <c r="D5" s="144"/>
      <c r="E5" s="144"/>
      <c r="F5" s="144"/>
    </row>
    <row r="6" spans="1:6" ht="21" customHeight="1" x14ac:dyDescent="0.2">
      <c r="A6" s="3" t="s">
        <v>157</v>
      </c>
      <c r="B6" s="139" t="s">
        <v>82</v>
      </c>
      <c r="C6" s="139"/>
      <c r="D6" s="139"/>
      <c r="E6" s="139"/>
      <c r="F6" s="139"/>
    </row>
    <row r="7" spans="1:6" ht="21" customHeight="1" x14ac:dyDescent="0.2">
      <c r="A7" s="3" t="s">
        <v>56</v>
      </c>
      <c r="B7" s="139" t="s">
        <v>84</v>
      </c>
      <c r="C7" s="139"/>
      <c r="D7" s="139"/>
      <c r="E7" s="139"/>
      <c r="F7" s="139"/>
    </row>
    <row r="8" spans="1:6" ht="36" customHeight="1" x14ac:dyDescent="0.2">
      <c r="A8" s="149" t="s">
        <v>158</v>
      </c>
      <c r="B8" s="149"/>
      <c r="C8" s="149"/>
      <c r="D8" s="149"/>
      <c r="E8" s="149"/>
      <c r="F8" s="149"/>
    </row>
    <row r="9" spans="1:6" ht="36" customHeight="1" x14ac:dyDescent="0.2">
      <c r="A9" s="157" t="s">
        <v>159</v>
      </c>
      <c r="B9" s="158"/>
      <c r="C9" s="158"/>
      <c r="D9" s="158"/>
      <c r="E9" s="158"/>
      <c r="F9" s="158"/>
    </row>
    <row r="10" spans="1:6" ht="39" customHeight="1" x14ac:dyDescent="0.2">
      <c r="A10" s="24" t="s">
        <v>119</v>
      </c>
      <c r="B10" s="112" t="s">
        <v>160</v>
      </c>
      <c r="C10" s="112" t="s">
        <v>161</v>
      </c>
      <c r="D10" s="112" t="s">
        <v>162</v>
      </c>
      <c r="E10" s="112" t="s">
        <v>163</v>
      </c>
      <c r="F10" s="112" t="s">
        <v>164</v>
      </c>
    </row>
    <row r="11" spans="1:6" s="2" customFormat="1" x14ac:dyDescent="0.2">
      <c r="A11" s="117">
        <v>45309</v>
      </c>
      <c r="B11" s="122" t="s">
        <v>209</v>
      </c>
      <c r="C11" s="125" t="s">
        <v>97</v>
      </c>
      <c r="D11" s="122" t="s">
        <v>210</v>
      </c>
      <c r="E11" s="126">
        <v>78</v>
      </c>
      <c r="F11" s="123"/>
    </row>
    <row r="12" spans="1:6" s="2" customFormat="1" x14ac:dyDescent="0.2">
      <c r="A12" s="117"/>
      <c r="B12" s="124"/>
      <c r="C12" s="125"/>
      <c r="D12" s="124"/>
      <c r="E12" s="126"/>
      <c r="F12" s="127"/>
    </row>
    <row r="13" spans="1:6" s="2" customFormat="1" x14ac:dyDescent="0.2">
      <c r="A13" s="117"/>
      <c r="B13" s="124"/>
      <c r="C13" s="125"/>
      <c r="D13" s="124"/>
      <c r="E13" s="126"/>
      <c r="F13" s="127"/>
    </row>
    <row r="14" spans="1:6" s="2" customFormat="1" x14ac:dyDescent="0.2">
      <c r="A14" s="117"/>
      <c r="B14" s="124"/>
      <c r="C14" s="125"/>
      <c r="D14" s="124"/>
      <c r="E14" s="126"/>
      <c r="F14" s="127"/>
    </row>
    <row r="15" spans="1:6" s="2" customFormat="1" x14ac:dyDescent="0.2">
      <c r="A15" s="117"/>
      <c r="B15" s="124"/>
      <c r="C15" s="125"/>
      <c r="D15" s="124"/>
      <c r="E15" s="126"/>
      <c r="F15" s="127"/>
    </row>
    <row r="16" spans="1:6" s="2" customFormat="1" x14ac:dyDescent="0.2">
      <c r="A16" s="117"/>
      <c r="B16" s="124"/>
      <c r="C16" s="125"/>
      <c r="D16" s="124"/>
      <c r="E16" s="126"/>
      <c r="F16" s="127"/>
    </row>
    <row r="17" spans="1:7" s="2" customFormat="1" x14ac:dyDescent="0.2">
      <c r="A17" s="117"/>
      <c r="B17" s="124"/>
      <c r="C17" s="125"/>
      <c r="D17" s="124"/>
      <c r="E17" s="126"/>
      <c r="F17" s="127"/>
    </row>
    <row r="18" spans="1:7" s="2" customFormat="1" x14ac:dyDescent="0.2">
      <c r="A18" s="117"/>
      <c r="B18" s="124"/>
      <c r="C18" s="125"/>
      <c r="D18" s="124"/>
      <c r="E18" s="126"/>
      <c r="F18" s="127"/>
    </row>
    <row r="19" spans="1:7" s="2" customFormat="1" x14ac:dyDescent="0.2">
      <c r="A19" s="117"/>
      <c r="B19" s="124"/>
      <c r="C19" s="125"/>
      <c r="D19" s="124"/>
      <c r="E19" s="126"/>
      <c r="F19" s="127"/>
    </row>
    <row r="20" spans="1:7" s="2" customFormat="1" x14ac:dyDescent="0.2">
      <c r="A20" s="117"/>
      <c r="B20" s="124"/>
      <c r="C20" s="125"/>
      <c r="D20" s="124"/>
      <c r="E20" s="126"/>
      <c r="F20" s="127"/>
    </row>
    <row r="21" spans="1:7" s="2" customFormat="1" x14ac:dyDescent="0.2">
      <c r="A21" s="117"/>
      <c r="B21" s="124"/>
      <c r="C21" s="125"/>
      <c r="D21" s="124"/>
      <c r="E21" s="126"/>
      <c r="F21" s="127"/>
    </row>
    <row r="22" spans="1:7" s="2" customFormat="1" x14ac:dyDescent="0.2">
      <c r="A22" s="117"/>
      <c r="B22" s="124"/>
      <c r="C22" s="125"/>
      <c r="D22" s="124"/>
      <c r="E22" s="126"/>
      <c r="F22" s="127"/>
    </row>
    <row r="23" spans="1:7" s="2" customFormat="1" x14ac:dyDescent="0.2">
      <c r="A23" s="117"/>
      <c r="B23" s="124"/>
      <c r="C23" s="125"/>
      <c r="D23" s="124"/>
      <c r="E23" s="126"/>
      <c r="F23" s="127"/>
    </row>
    <row r="24" spans="1:7" s="2" customFormat="1" hidden="1" x14ac:dyDescent="0.2">
      <c r="A24" s="94"/>
      <c r="B24" s="99"/>
      <c r="C24" s="101"/>
      <c r="D24" s="99"/>
      <c r="E24" s="102"/>
      <c r="F24" s="100"/>
    </row>
    <row r="25" spans="1:7" ht="34.5" customHeight="1" x14ac:dyDescent="0.2">
      <c r="A25" s="113" t="s">
        <v>165</v>
      </c>
      <c r="B25" s="114" t="s">
        <v>166</v>
      </c>
      <c r="C25" s="115">
        <f>C26+C27</f>
        <v>1</v>
      </c>
      <c r="D25" s="116" t="str">
        <f>IF(SUBTOTAL(3,C11:C24)=SUBTOTAL(103,C11:C24),'Summary and sign-off'!$A$48,'Summary and sign-off'!$A$49)</f>
        <v>Check - there are no hidden rows with data</v>
      </c>
      <c r="E25" s="145" t="str">
        <f>IF('Summary and sign-off'!F60='Summary and sign-off'!F54,'Summary and sign-off'!A52,'Summary and sign-off'!A50)</f>
        <v>Check - each entry provides sufficient information</v>
      </c>
      <c r="F25" s="145"/>
      <c r="G25" s="2"/>
    </row>
    <row r="26" spans="1:7" ht="25.5" customHeight="1" x14ac:dyDescent="0.25">
      <c r="A26" s="54"/>
      <c r="B26" s="55" t="s">
        <v>97</v>
      </c>
      <c r="C26" s="56">
        <f>COUNTIF(C11:C24,'Summary and sign-off'!A45)</f>
        <v>1</v>
      </c>
      <c r="D26" s="14"/>
      <c r="E26" s="15"/>
      <c r="F26" s="16"/>
    </row>
    <row r="27" spans="1:7" ht="25.5" customHeight="1" x14ac:dyDescent="0.25">
      <c r="A27" s="54"/>
      <c r="B27" s="55" t="s">
        <v>98</v>
      </c>
      <c r="C27" s="56">
        <f>COUNTIF(C11:C24,'Summary and sign-off'!A46)</f>
        <v>0</v>
      </c>
      <c r="D27" s="14"/>
      <c r="E27" s="15"/>
      <c r="F27" s="16"/>
    </row>
    <row r="28" spans="1:7" x14ac:dyDescent="0.2">
      <c r="A28" s="17"/>
      <c r="B28" s="18"/>
      <c r="C28" s="17"/>
      <c r="D28" s="19"/>
      <c r="E28" s="19"/>
      <c r="F28" s="17"/>
    </row>
    <row r="29" spans="1:7" x14ac:dyDescent="0.2">
      <c r="A29" s="18" t="s">
        <v>155</v>
      </c>
      <c r="B29" s="18"/>
      <c r="C29" s="18"/>
      <c r="D29" s="18"/>
      <c r="E29" s="18"/>
      <c r="F29" s="18"/>
    </row>
    <row r="30" spans="1:7" ht="12.75" customHeight="1" x14ac:dyDescent="0.2">
      <c r="A30" s="20" t="s">
        <v>133</v>
      </c>
      <c r="B30" s="17"/>
      <c r="C30" s="17"/>
      <c r="D30" s="17"/>
      <c r="E30" s="17"/>
    </row>
    <row r="31" spans="1:7" x14ac:dyDescent="0.2">
      <c r="A31" s="20" t="s">
        <v>80</v>
      </c>
      <c r="B31" s="19"/>
      <c r="C31" s="17"/>
      <c r="D31" s="17"/>
      <c r="E31" s="17"/>
      <c r="F31" s="17"/>
    </row>
    <row r="32" spans="1:7" x14ac:dyDescent="0.2">
      <c r="A32" s="20" t="s">
        <v>167</v>
      </c>
      <c r="B32" s="21"/>
      <c r="C32" s="21"/>
      <c r="D32" s="21"/>
      <c r="E32" s="21"/>
      <c r="F32" s="21"/>
    </row>
    <row r="33" spans="1:6" ht="12.75" customHeight="1" x14ac:dyDescent="0.2">
      <c r="A33" s="20" t="s">
        <v>168</v>
      </c>
      <c r="B33" s="17"/>
      <c r="C33" s="17"/>
      <c r="D33" s="17"/>
      <c r="E33" s="17"/>
      <c r="F33" s="17"/>
    </row>
    <row r="34" spans="1:6" ht="13.15" customHeight="1" x14ac:dyDescent="0.2">
      <c r="A34" s="20" t="s">
        <v>169</v>
      </c>
      <c r="B34" s="17"/>
      <c r="C34" s="17"/>
      <c r="D34" s="17"/>
      <c r="E34" s="17"/>
      <c r="F34" s="17"/>
    </row>
    <row r="35" spans="1:6" x14ac:dyDescent="0.2">
      <c r="A35" s="20" t="s">
        <v>170</v>
      </c>
      <c r="C35" s="17"/>
      <c r="D35" s="17"/>
      <c r="E35" s="17"/>
      <c r="F35" s="17"/>
    </row>
    <row r="36" spans="1:6" ht="12.75" customHeight="1" x14ac:dyDescent="0.2">
      <c r="A36" s="20" t="s">
        <v>148</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 Excel" ma:contentTypeID="0x01010061CFCD9EDF920A4C84D5550EAD97971A010200351717E453BEDE43BA245FD797552E99" ma:contentTypeVersion="7" ma:contentTypeDescription="" ma:contentTypeScope="" ma:versionID="ca086b353860e528c032e32027d49775">
  <xsd:schema xmlns:xsd="http://www.w3.org/2001/XMLSchema" xmlns:xs="http://www.w3.org/2001/XMLSchema" xmlns:p="http://schemas.microsoft.com/office/2006/metadata/properties" xmlns:ns2="d6e68d59-0a79-4c8d-9ab6-17169c43ee64" targetNamespace="http://schemas.microsoft.com/office/2006/metadata/properties" ma:root="true" ma:fieldsID="8f93e39029a63ed9206f92557829569b" ns2:_="">
    <xsd:import namespace="d6e68d59-0a79-4c8d-9ab6-17169c43ee64"/>
    <xsd:element name="properties">
      <xsd:complexType>
        <xsd:sequence>
          <xsd:element name="documentManagement">
            <xsd:complexType>
              <xsd:all>
                <xsd:element ref="ns2:Activity"/>
                <xsd:element ref="ns2:DocumentCategory"/>
                <xsd:element ref="ns2:Financial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e68d59-0a79-4c8d-9ab6-17169c43ee64" elementFormDefault="qualified">
    <xsd:import namespace="http://schemas.microsoft.com/office/2006/documentManagement/types"/>
    <xsd:import namespace="http://schemas.microsoft.com/office/infopath/2007/PartnerControls"/>
    <xsd:element name="Activity" ma:index="8" ma:displayName="Activity" ma:format="Dropdown" ma:internalName="Activity" ma:readOnly="false">
      <xsd:simpleType>
        <xsd:restriction base="dms:Choice">
          <xsd:enumeration value="Appropriations"/>
          <xsd:enumeration value="Banking"/>
          <xsd:enumeration value="CEO's expense report"/>
          <xsd:enumeration value="CFIS"/>
          <xsd:enumeration value="Contractors/consultants"/>
          <xsd:enumeration value="Credit Cards"/>
          <xsd:enumeration value="Creditors"/>
          <xsd:enumeration value="Debtors"/>
          <xsd:enumeration value="Financial reporting"/>
          <xsd:enumeration value="Forecasting"/>
          <xsd:enumeration value="Leases"/>
          <xsd:enumeration value="Month end"/>
          <xsd:enumeration value="Payroll"/>
          <xsd:enumeration value="Remuneration"/>
          <xsd:enumeration value="Term deposits"/>
        </xsd:restriction>
      </xsd:simpleType>
    </xsd:element>
    <xsd:element name="DocumentCategory" ma:index="9" ma:displayName="Document Category" ma:default="Primary" ma:format="Dropdown" ma:internalName="DocumentCategory" ma:readOnly="false">
      <xsd:simpleType>
        <xsd:restriction base="dms:Choice">
          <xsd:enumeration value="Supporting"/>
          <xsd:enumeration value="Reference"/>
          <xsd:enumeration value="Primary"/>
          <xsd:enumeration value="Administrative"/>
        </xsd:restriction>
      </xsd:simpleType>
    </xsd:element>
    <xsd:element name="FinancialYear" ma:index="10" nillable="true" ma:displayName="Financial Year" ma:description="The first year of the Financial Year. E.g.: for 2013/2014, enter 2013." ma:internalName="FinancialYear"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nancialYear xmlns="d6e68d59-0a79-4c8d-9ab6-17169c43ee64">2023</FinancialYear>
    <DocumentCategory xmlns="d6e68d59-0a79-4c8d-9ab6-17169c43ee64">Primary</DocumentCategory>
    <Activity xmlns="d6e68d59-0a79-4c8d-9ab6-17169c43ee64">CEO's expense report</Activity>
  </documentManagement>
</p:properties>
</file>

<file path=customXml/itemProps1.xml><?xml version="1.0" encoding="utf-8"?>
<ds:datastoreItem xmlns:ds="http://schemas.openxmlformats.org/officeDocument/2006/customXml" ds:itemID="{A0858201-347B-4295-983B-EB4358B977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e68d59-0a79-4c8d-9ab6-17169c43ee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schemas.microsoft.com/office/2006/metadata/properties"/>
    <ds:schemaRef ds:uri="http://purl.org/dc/terms/"/>
    <ds:schemaRef ds:uri="http://www.w3.org/XML/1998/namespace"/>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d6e68d59-0a79-4c8d-9ab6-17169c43ee6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CEO Disclosure - Workbook including gifts - Year ending 30 June 2024</dc:title>
  <dc:subject/>
  <dc:creator>mortensenm</dc:creator>
  <cp:keywords/>
  <dc:description>Version 7 - for review by SIT - ready 2/10/18</dc:description>
  <cp:lastModifiedBy>Joelene Skelton</cp:lastModifiedBy>
  <cp:revision/>
  <cp:lastPrinted>2024-07-02T05:07:20Z</cp:lastPrinted>
  <dcterms:created xsi:type="dcterms:W3CDTF">2010-10-17T20:59:02Z</dcterms:created>
  <dcterms:modified xsi:type="dcterms:W3CDTF">2024-07-11T03:45:37Z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0x01010061CFCD9EDF920A4C84D5550EAD97971A010200351717E453BEDE43BA245FD797552E99</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87;#TAIC Administrator;#157;#Petra Stoeveken;#75;#Lorraine Rainham</vt:lpwstr>
  </property>
</Properties>
</file>