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taic-my.sharepoint.com/personal/teamcoordinator_taic_org_nz/Documents/For Sharepoint/"/>
    </mc:Choice>
  </mc:AlternateContent>
  <xr:revisionPtr revIDLastSave="0" documentId="8_{636D35FB-F8FB-4D60-859C-0012477BBA79}"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5" i="1" l="1"/>
  <c r="D25" i="4"/>
  <c r="C25" i="3"/>
  <c r="C25" i="2"/>
  <c r="C36" i="1"/>
  <c r="C5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5" i="1" s="1"/>
  <c r="F56" i="13"/>
  <c r="D36" i="1" s="1"/>
  <c r="F55" i="13"/>
  <c r="D22" i="1" s="1"/>
  <c r="C16" i="13" l="1"/>
  <c r="C17" i="13"/>
  <c r="B5" i="4" l="1"/>
  <c r="B4" i="4"/>
  <c r="B5" i="3"/>
  <c r="B4" i="3"/>
  <c r="B5" i="2"/>
  <c r="B4" i="2"/>
  <c r="B5" i="1"/>
  <c r="B4" i="1"/>
  <c r="F12" i="13" l="1"/>
  <c r="C25" i="4"/>
  <c r="F11" i="13" s="1"/>
  <c r="F13" i="13" l="1"/>
  <c r="B17" i="13"/>
  <c r="B36" i="1"/>
  <c r="B16" i="13" s="1"/>
  <c r="B22" i="1"/>
  <c r="B15" i="13" s="1"/>
  <c r="B25" i="3" l="1"/>
  <c r="B13" i="13" s="1"/>
  <c r="B25" i="2"/>
  <c r="B12" i="13" s="1"/>
  <c r="B11" i="13" l="1"/>
  <c r="B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<sst xmlns="http://schemas.openxmlformats.org/spreadsheetml/2006/main" count="292" uniqueCount="199">
  <si>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</si>
  <si>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</si>
  <si>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</si>
  <si>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</si>
  <si>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</si>
  <si>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</si>
  <si>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</si>
  <si>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</si>
  <si>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</si>
  <si>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</si>
  <si>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</si>
  <si>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</si>
  <si>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</si>
  <si>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</si>
  <si>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</si>
  <si>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</si>
  <si>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</si>
  <si>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</si>
  <si>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</si>
  <si>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</si>
  <si>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</si>
  <si>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</si>
  <si>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</si>
  <si>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</si>
  <si>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</si>
  <si>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</si>
  <si>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</si>
  <si>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</si>
  <si>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</si>
  <si>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</si>
  <si>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</si>
  <si>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</si>
  <si>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</si>
  <si>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</si>
  <si>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</si>
  <si>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</si>
  <si>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</si>
  <si>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</si>
  <si>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</si>
  <si>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</si>
  <si>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</si>
  <si>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</si>
  <si>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</si>
  <si>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</si>
  <si>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</si>
  <si>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</si>
  <si>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</si>
  <si>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</si>
  <si>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</si>
  <si>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</si>
  <si>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</si>
  <si>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</si>
  <si>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</si>
  <si>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</si>
  <si>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</si>
  <si>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</si>
  <si>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</si>
  <si>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</si>
  <si>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</si>
  <si>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</si>
  <si>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</si>
  <si>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</si>
  <si>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</si>
  <si>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</si>
  <si>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</si>
  <si>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</si>
  <si>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</si>
  <si>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</si>
  <si>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</si>
  <si>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</si>
  <si>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</si>
  <si>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</si>
  <si>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</si>
  <si>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</si>
  <si>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</si>
  <si>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</si>
  <si>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</si>
  <si>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</si>
  <si>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</si>
  <si>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</si>
  <si>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</si>
  <si>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</si>
  <si>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</si>
  <si>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</si>
  <si>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</si>
  <si>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</si>
  <si>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</si>
  <si>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</si>
  <si>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</si>
  <si>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</si>
  <si>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</si>
  <si>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</si>
  <si>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</si>
  <si>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</si>
  <si>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</si>
  <si>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</si>
  <si>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</si>
  <si>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</si>
  <si>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</si>
  <si>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</si>
  <si>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</si>
  <si>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</si>
  <si>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</si>
  <si>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</si>
  <si>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</si>
  <si>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</si>
  <si>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</si>
  <si>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</si>
  <si>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</si>
  <si>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</si>
  <si>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</si>
  <si>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</si>
  <si>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</si>
  <si>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</si>
  <si>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</si>
  <si>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</si>
  <si>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</si>
  <si>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</si>
  <si>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</si>
  <si>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</si>
  <si>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</si>
  <si>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</si>
  <si>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</si>
  <si>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</si>
  <si>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</si>
  <si>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</si>
  <si>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</si>
  <si>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</si>
  <si>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</si>
  <si>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</si>
  <si>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</si>
  <si>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</si>
  <si>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</si>
  <si>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</si>
  <si>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</si>
  <si>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</si>
  <si>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</si>
  <si>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</si>
  <si>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</si>
  <si>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</si>
  <si>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</si>
  <si>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</si>
  <si>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</si>
  <si>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</si>
  <si>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</si>
  <si>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</si>
  <si>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</si>
  <si>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</si>
  <si>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</si>
  <si>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</si>
  <si>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</si>
  <si>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</si>
  <si>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</si>
  <si>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</si>
  <si>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</si>
  <si>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</si>
  <si>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</si>
  <si>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</si>
  <si>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</si>
  <si>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</si>
  <si>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</si>
  <si>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</si>
  <si>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</si>
  <si>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</si>
  <si>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</si>
  <si>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</si>
  <si>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</si>
  <si>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</si>
  <si>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Transport Accident Investigation Commission</t>
  </si>
  <si>
    <t>Lois Hutchinson</t>
  </si>
  <si>
    <t>Airfares</t>
  </si>
  <si>
    <t>Staff Christmas Function</t>
  </si>
  <si>
    <t>Taxi</t>
  </si>
  <si>
    <t>Wellington</t>
  </si>
  <si>
    <t>Whangarei</t>
  </si>
  <si>
    <t>Institute of Directors subscription</t>
  </si>
  <si>
    <t>Professional subscription</t>
  </si>
  <si>
    <t xml:space="preserve">Annual Cellphone Data usage </t>
  </si>
  <si>
    <t>Phone expenses</t>
  </si>
  <si>
    <t>N/A</t>
  </si>
  <si>
    <t>GST exclusive</t>
  </si>
  <si>
    <t>Accommodation in Wellington</t>
  </si>
  <si>
    <t>Accommodation</t>
  </si>
  <si>
    <t>Taxifare Airport to Office</t>
  </si>
  <si>
    <t>Working remotely - Whangarei/Wellington/Whangarei</t>
  </si>
  <si>
    <t>Farewell - Whangarei/Wellington/Whangarei</t>
  </si>
  <si>
    <t>Taxi fare Airport to Office</t>
  </si>
  <si>
    <t>Taxi fare -Airport to Office</t>
  </si>
  <si>
    <t>Taxi fare -Airport to Office/Airport</t>
  </si>
  <si>
    <t>Taxi fare Airport/Office/Airport</t>
  </si>
  <si>
    <t>Meeting with Minister - Wellington - Whangarei/Wellington/Whangarei</t>
  </si>
  <si>
    <t>Board meeting in Wellington - Whangarei/Wellington/Whangarei</t>
  </si>
  <si>
    <t>Taxi fare - Airport to office</t>
  </si>
  <si>
    <t>Accommodation in Wellington x  5 nights</t>
  </si>
  <si>
    <t>Accommodation in Wellington x 2 nights</t>
  </si>
  <si>
    <t>Accommodation in Wellington x 7 nights</t>
  </si>
  <si>
    <t>Accommodation in Wellington x 4 nights</t>
  </si>
  <si>
    <t xml:space="preserve">This disclosure has been approved by the Chief Commissioner </t>
  </si>
  <si>
    <t>Chief Commissioner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</si>
</sst>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8" fontId="18" fillId="2" borderId="0" xfId="0" applyNumberFormat="1" applyFont="1" applyFill="1" applyBorder="1" applyAlignment="1" applyProtection="1">
      <alignment vertical="center" wrapText="1" readingOrder="1"/>
    </xf>
    <xf numFmtId="168" fontId="20" fillId="3" borderId="0" xfId="0" applyNumberFormat="1" applyFont="1" applyFill="1" applyBorder="1" applyAlignment="1" applyProtection="1">
      <alignment vertical="center" wrapText="1"/>
    </xf>
    <xf numFmtId="168" fontId="15" fillId="10" borderId="3" xfId="0" applyNumberFormat="1" applyFont="1" applyFill="1" applyBorder="1" applyAlignment="1" applyProtection="1">
      <alignment vertical="center"/>
      <protection locked="0"/>
    </xf>
    <xf numFmtId="168" fontId="15" fillId="11" borderId="3" xfId="0" applyNumberFormat="1" applyFont="1" applyFill="1" applyBorder="1" applyAlignment="1" applyProtection="1">
      <alignment vertical="center"/>
      <protection locked="0"/>
    </xf>
    <xf numFmtId="168" fontId="15" fillId="11" borderId="3" xfId="0" applyNumberFormat="1" applyFont="1" applyFill="1" applyBorder="1" applyAlignment="1" applyProtection="1">
      <alignment vertical="center" wrapText="1"/>
      <protection locked="0"/>
    </xf>
    <xf numFmtId="168" fontId="15" fillId="10" borderId="8" xfId="0" applyNumberFormat="1" applyFont="1" applyFill="1" applyBorder="1" applyAlignment="1" applyProtection="1">
      <alignment vertical="center" wrapText="1"/>
      <protection locked="0"/>
    </xf>
    <xf numFmtId="168" fontId="20" fillId="3" borderId="0" xfId="0" applyNumberFormat="1" applyFont="1" applyFill="1" applyBorder="1" applyAlignment="1" applyProtection="1">
      <alignment vertical="center"/>
    </xf>
    <xf numFmtId="168" fontId="0" fillId="0" borderId="0" xfId="0" applyNumberFormat="1" applyBorder="1" applyAlignment="1" applyProtection="1">
      <alignment wrapText="1"/>
    </xf>
    <xf numFmtId="168" fontId="15" fillId="11" borderId="4" xfId="0" applyNumberFormat="1" applyFont="1" applyFill="1" applyBorder="1" applyAlignment="1" applyProtection="1">
      <alignment vertical="center" wrapText="1"/>
      <protection locked="0"/>
    </xf>
    <xf numFmtId="168" fontId="15" fillId="3" borderId="3" xfId="0" applyNumberFormat="1" applyFont="1" applyFill="1" applyBorder="1" applyAlignment="1" applyProtection="1">
      <alignment vertical="center"/>
      <protection locked="0"/>
    </xf>
    <xf numFmtId="168" fontId="19" fillId="3" borderId="0" xfId="0" applyNumberFormat="1" applyFont="1" applyFill="1" applyBorder="1" applyAlignment="1" applyProtection="1">
      <alignment vertical="center" wrapText="1" readingOrder="1"/>
    </xf>
    <xf numFmtId="168" fontId="4" fillId="0" borderId="0" xfId="0" applyNumberFormat="1" applyFont="1" applyFill="1" applyBorder="1" applyAlignment="1" applyProtection="1">
      <alignment wrapText="1"/>
    </xf>
    <xf numFmtId="168" fontId="0" fillId="0" borderId="0" xfId="0" applyNumberFormat="1" applyFont="1" applyBorder="1" applyAlignment="1" applyProtection="1">
      <alignment vertical="center"/>
    </xf>
    <xf numFmtId="168" fontId="0" fillId="0" borderId="0" xfId="0" applyNumberFormat="1" applyBorder="1" applyAlignment="1" applyProtection="1">
      <alignment vertical="center"/>
    </xf>
    <xf numFmtId="168" fontId="0" fillId="0" borderId="0" xfId="0" applyNumberFormat="1" applyFont="1" applyAlignment="1" applyProtection="1">
      <alignment vertical="center"/>
    </xf>
    <xf numFmtId="168" fontId="0" fillId="0" borderId="0" xfId="0" applyNumberFormat="1" applyBorder="1" applyAlignment="1" applyProtection="1">
      <alignment vertical="top" wrapText="1"/>
    </xf>
    <xf numFmtId="168" fontId="0" fillId="0" borderId="0" xfId="0" applyNumberFormat="1" applyProtection="1"/>
    <xf numFmtId="168" fontId="0" fillId="0" borderId="0" xfId="0" applyNumberFormat="1" applyAlignment="1" applyProtection="1">
      <alignment vertical="top" wrapText="1"/>
    </xf>
    <xf numFmtId="168" fontId="15" fillId="10" borderId="0" xfId="0" applyNumberFormat="1" applyFont="1" applyFill="1" applyBorder="1" applyAlignment="1" applyProtection="1">
      <alignment vertical="center"/>
      <protection locked="0"/>
    </xf>
    <xf numFmtId="164" fontId="15" fillId="10" borderId="0" xfId="0" applyNumberFormat="1" applyFont="1" applyFill="1" applyBorder="1" applyAlignment="1" applyProtection="1">
      <alignment vertical="center" wrapText="1"/>
      <protection locked="0"/>
    </xf>
    <xf numFmtId="0" fontId="15" fillId="10" borderId="0"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9" zoomScaleNormal="100" workbookViewId="0"/>
  </sheetViews>
  <sheetFormatPr defaultColWidth="0" defaultRowHeight="14.25" zeroHeight="1" x14ac:dyDescent="0.2"/>
  <cols>
    <col min="1" max="1" width="219.28515625" style="68" customWidth="1"/>
    <col min="2" max="2" width="33.28515625" style="67" customWidth="1"/>
    <col min="3" max="16384" width="8.7109375" style="16" hidden="1"/>
  </cols>
  <sheetData>
    <row r="1" spans="1:2" ht="23.25" customHeight="1" x14ac:dyDescent="0.2">
      <c r="A1" s="66" t="s">
        <v>0</v>
      </c>
    </row>
    <row r="2" spans="1:2" ht="33" customHeight="1" x14ac:dyDescent="0.2">
      <c r="A2" s="129" t="s">
        <v>1</v>
      </c>
    </row>
    <row r="3" spans="1:2" ht="17.25" customHeight="1" x14ac:dyDescent="0.2"/>
    <row r="4" spans="1:2" ht="23.25" customHeight="1" x14ac:dyDescent="0.2">
      <c r="A4" s="151" t="s">
        <v>2</v>
      </c>
    </row>
    <row r="5" spans="1:2" ht="17.25" customHeight="1" x14ac:dyDescent="0.2"/>
    <row r="6" spans="1:2" ht="23.25" customHeight="1" x14ac:dyDescent="0.2">
      <c r="A6" s="69" t="s">
        <v>3</v>
      </c>
    </row>
    <row r="7" spans="1:2" ht="17.25" customHeight="1" x14ac:dyDescent="0.2">
      <c r="A7" s="70" t="s">
        <v>4</v>
      </c>
    </row>
    <row r="8" spans="1:2" ht="17.25" customHeight="1" x14ac:dyDescent="0.2">
      <c r="A8" s="71" t="s">
        <v>5</v>
      </c>
    </row>
    <row r="9" spans="1:2" ht="17.25" customHeight="1" x14ac:dyDescent="0.2">
      <c r="A9" s="71"/>
    </row>
    <row r="10" spans="1:2" ht="23.25" customHeight="1" x14ac:dyDescent="0.2">
      <c r="A10" s="69" t="s">
        <v>6</v>
      </c>
      <c r="B10" s="103" t="s">
        <v>7</v>
      </c>
    </row>
    <row r="11" spans="1:2" ht="17.25" customHeight="1" x14ac:dyDescent="0.2">
      <c r="A11" s="72" t="s">
        <v>8</v>
      </c>
    </row>
    <row r="12" spans="1:2" ht="17.25" customHeight="1" x14ac:dyDescent="0.2">
      <c r="A12" s="71" t="s">
        <v>9</v>
      </c>
    </row>
    <row r="13" spans="1:2" ht="17.25" customHeight="1" x14ac:dyDescent="0.2">
      <c r="A13" s="71" t="s">
        <v>10</v>
      </c>
    </row>
    <row r="14" spans="1:2" ht="17.25" customHeight="1" x14ac:dyDescent="0.2">
      <c r="A14" s="73" t="s">
        <v>11</v>
      </c>
    </row>
    <row r="15" spans="1:2" ht="17.25" customHeight="1" x14ac:dyDescent="0.2">
      <c r="A15" s="71" t="s">
        <v>12</v>
      </c>
    </row>
    <row r="16" spans="1:2" ht="17.25" customHeight="1" x14ac:dyDescent="0.2">
      <c r="A16" s="71"/>
    </row>
    <row r="17" spans="1:1" ht="23.25" customHeight="1" x14ac:dyDescent="0.2">
      <c r="A17" s="69" t="s">
        <v>13</v>
      </c>
    </row>
    <row r="18" spans="1:1" ht="17.25" customHeight="1" x14ac:dyDescent="0.2">
      <c r="A18" s="73" t="s">
        <v>14</v>
      </c>
    </row>
    <row r="19" spans="1:1" ht="17.25" customHeight="1" x14ac:dyDescent="0.2">
      <c r="A19" s="73" t="s">
        <v>15</v>
      </c>
    </row>
    <row r="20" spans="1:1" ht="17.25" customHeight="1" x14ac:dyDescent="0.2">
      <c r="A20" s="99" t="s">
        <v>16</v>
      </c>
    </row>
    <row r="21" spans="1:1" ht="17.25" customHeight="1" x14ac:dyDescent="0.2">
      <c r="A21" s="74"/>
    </row>
    <row r="22" spans="1:1" ht="23.25" customHeight="1" x14ac:dyDescent="0.2">
      <c r="A22" s="69" t="s">
        <v>17</v>
      </c>
    </row>
    <row r="23" spans="1:1" ht="17.25" customHeight="1" x14ac:dyDescent="0.2">
      <c r="A23" s="74" t="s">
        <v>18</v>
      </c>
    </row>
    <row r="24" spans="1:1" ht="17.25" customHeight="1" x14ac:dyDescent="0.2">
      <c r="A24" s="74"/>
    </row>
    <row r="25" spans="1:1" ht="23.25" customHeight="1" x14ac:dyDescent="0.2">
      <c r="A25" s="69" t="s">
        <v>19</v>
      </c>
    </row>
    <row r="26" spans="1:1" ht="17.25" customHeight="1" x14ac:dyDescent="0.2">
      <c r="A26" s="75" t="s">
        <v>20</v>
      </c>
    </row>
    <row r="27" spans="1:1" ht="32.25" customHeight="1" x14ac:dyDescent="0.2">
      <c r="A27" s="73" t="s">
        <v>21</v>
      </c>
    </row>
    <row r="28" spans="1:1" ht="17.25" customHeight="1" x14ac:dyDescent="0.2">
      <c r="A28" s="75" t="s">
        <v>22</v>
      </c>
    </row>
    <row r="29" spans="1:1" ht="32.25" customHeight="1" x14ac:dyDescent="0.2">
      <c r="A29" s="73" t="s">
        <v>23</v>
      </c>
    </row>
    <row r="30" spans="1:1" ht="17.25" customHeight="1" x14ac:dyDescent="0.2">
      <c r="A30" s="75" t="s">
        <v>24</v>
      </c>
    </row>
    <row r="31" spans="1:1" ht="17.25" customHeight="1" x14ac:dyDescent="0.2">
      <c r="A31" s="73" t="s">
        <v>25</v>
      </c>
    </row>
    <row r="32" spans="1:1" ht="17.25" customHeight="1" x14ac:dyDescent="0.2">
      <c r="A32" s="75" t="s">
        <v>26</v>
      </c>
    </row>
    <row r="33" spans="1:1" ht="32.25" customHeight="1" x14ac:dyDescent="0.2">
      <c r="A33" s="76" t="s">
        <v>27</v>
      </c>
    </row>
    <row r="34" spans="1:1" ht="32.25" customHeight="1" x14ac:dyDescent="0.2">
      <c r="A34" s="77" t="s">
        <v>28</v>
      </c>
    </row>
    <row r="35" spans="1:1" ht="17.25" customHeight="1" x14ac:dyDescent="0.2">
      <c r="A35" s="75" t="s">
        <v>29</v>
      </c>
    </row>
    <row r="36" spans="1:1" ht="32.25" customHeight="1" x14ac:dyDescent="0.2">
      <c r="A36" s="73" t="s">
        <v>30</v>
      </c>
    </row>
    <row r="37" spans="1:1" ht="32.25" customHeight="1" x14ac:dyDescent="0.2">
      <c r="A37" s="76" t="s">
        <v>31</v>
      </c>
    </row>
    <row r="38" spans="1:1" ht="32.25" customHeight="1" x14ac:dyDescent="0.2">
      <c r="A38" s="73" t="s">
        <v>32</v>
      </c>
    </row>
    <row r="39" spans="1:1" ht="17.25" customHeight="1" x14ac:dyDescent="0.2">
      <c r="A39" s="77"/>
    </row>
    <row r="40" spans="1:1" ht="22.5" customHeight="1" x14ac:dyDescent="0.2">
      <c r="A40" s="69" t="s">
        <v>33</v>
      </c>
    </row>
    <row r="41" spans="1:1" ht="17.25" customHeight="1" x14ac:dyDescent="0.2">
      <c r="A41" s="82" t="s">
        <v>34</v>
      </c>
    </row>
    <row r="42" spans="1:1" ht="17.25" customHeight="1" x14ac:dyDescent="0.2">
      <c r="A42" s="78" t="s">
        <v>35</v>
      </c>
    </row>
    <row r="43" spans="1:1" ht="17.25" customHeight="1" x14ac:dyDescent="0.2">
      <c r="A43" s="79" t="s">
        <v>36</v>
      </c>
    </row>
    <row r="44" spans="1:1" ht="32.25" customHeight="1" x14ac:dyDescent="0.2">
      <c r="A44" s="79" t="s">
        <v>37</v>
      </c>
    </row>
    <row r="45" spans="1:1" ht="32.25" customHeight="1" x14ac:dyDescent="0.2">
      <c r="A45" s="79" t="s">
        <v>38</v>
      </c>
    </row>
    <row r="46" spans="1:1" ht="17.25" customHeight="1" x14ac:dyDescent="0.2">
      <c r="A46" s="80" t="s">
        <v>39</v>
      </c>
    </row>
    <row r="47" spans="1:1" ht="32.25" customHeight="1" x14ac:dyDescent="0.2">
      <c r="A47" s="76" t="s">
        <v>40</v>
      </c>
    </row>
    <row r="48" spans="1:1" ht="32.25" customHeight="1" x14ac:dyDescent="0.2">
      <c r="A48" s="76" t="s">
        <v>41</v>
      </c>
    </row>
    <row r="49" spans="1:1" ht="32.25" customHeight="1" x14ac:dyDescent="0.2">
      <c r="A49" s="79" t="s">
        <v>42</v>
      </c>
    </row>
    <row r="50" spans="1:1" ht="17.25" customHeight="1" x14ac:dyDescent="0.2">
      <c r="A50" s="79" t="s">
        <v>43</v>
      </c>
    </row>
    <row r="51" spans="1:1" ht="17.25" customHeight="1" x14ac:dyDescent="0.2">
      <c r="A51" s="79" t="s">
        <v>44</v>
      </c>
    </row>
    <row r="52" spans="1:1" ht="17.25" customHeight="1" x14ac:dyDescent="0.2">
      <c r="A52" s="79"/>
    </row>
    <row r="53" spans="1:1" ht="22.5" customHeight="1" x14ac:dyDescent="0.2">
      <c r="A53" s="69" t="s">
        <v>45</v>
      </c>
    </row>
    <row r="54" spans="1:1" ht="32.25" customHeight="1" x14ac:dyDescent="0.2">
      <c r="A54" s="139" t="s">
        <v>46</v>
      </c>
    </row>
    <row r="55" spans="1:1" ht="17.25" customHeight="1" x14ac:dyDescent="0.2">
      <c r="A55" s="81" t="s">
        <v>47</v>
      </c>
    </row>
    <row r="56" spans="1:1" ht="17.25" customHeight="1" x14ac:dyDescent="0.2">
      <c r="A56" s="82" t="s">
        <v>48</v>
      </c>
    </row>
    <row r="57" spans="1:1" ht="17.25" customHeight="1" x14ac:dyDescent="0.2">
      <c r="A57" s="99" t="s">
        <v>49</v>
      </c>
    </row>
    <row r="58" spans="1:1" ht="17.25" customHeight="1" x14ac:dyDescent="0.2">
      <c r="A58" s="83" t="s">
        <v>50</v>
      </c>
    </row>
    <row r="59" spans="1:1" x14ac:dyDescent="0.2"/>
    <row r="61" spans="1:1" hidden="1" x14ac:dyDescent="0.2">
      <c r="A61" s="84"/>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8" sqref="A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8" t="s">
        <v>51</v>
      </c>
      <c r="B1" s="188"/>
      <c r="C1" s="188"/>
      <c r="D1" s="188"/>
      <c r="E1" s="188"/>
      <c r="F1" s="188"/>
      <c r="G1" s="46"/>
      <c r="H1" s="46"/>
      <c r="I1" s="46"/>
      <c r="J1" s="46"/>
      <c r="K1" s="46"/>
    </row>
    <row r="2" spans="1:11" ht="21" customHeight="1" x14ac:dyDescent="0.2">
      <c r="A2" s="4" t="s">
        <v>52</v>
      </c>
      <c r="B2" s="189" t="s">
        <v>168</v>
      </c>
      <c r="C2" s="189"/>
      <c r="D2" s="189"/>
      <c r="E2" s="189"/>
      <c r="F2" s="189"/>
      <c r="G2" s="46"/>
      <c r="H2" s="46"/>
      <c r="I2" s="46"/>
      <c r="J2" s="46"/>
      <c r="K2" s="46"/>
    </row>
    <row r="3" spans="1:11" ht="21" customHeight="1" x14ac:dyDescent="0.2">
      <c r="A3" s="4" t="s">
        <v>53</v>
      </c>
      <c r="B3" s="189" t="s">
        <v>169</v>
      </c>
      <c r="C3" s="189"/>
      <c r="D3" s="189"/>
      <c r="E3" s="189"/>
      <c r="F3" s="189"/>
      <c r="G3" s="46"/>
      <c r="H3" s="46"/>
      <c r="I3" s="46"/>
      <c r="J3" s="46"/>
      <c r="K3" s="46"/>
    </row>
    <row r="4" spans="1:11" ht="21" customHeight="1" x14ac:dyDescent="0.2">
      <c r="A4" s="4" t="s">
        <v>54</v>
      </c>
      <c r="B4" s="190">
        <v>44013</v>
      </c>
      <c r="C4" s="190"/>
      <c r="D4" s="190"/>
      <c r="E4" s="190"/>
      <c r="F4" s="190"/>
      <c r="G4" s="46"/>
      <c r="H4" s="46"/>
      <c r="I4" s="46"/>
      <c r="J4" s="46"/>
      <c r="K4" s="46"/>
    </row>
    <row r="5" spans="1:11" ht="21" customHeight="1" x14ac:dyDescent="0.2">
      <c r="A5" s="4" t="s">
        <v>55</v>
      </c>
      <c r="B5" s="190">
        <v>44377</v>
      </c>
      <c r="C5" s="190"/>
      <c r="D5" s="190"/>
      <c r="E5" s="190"/>
      <c r="F5" s="190"/>
      <c r="G5" s="46"/>
      <c r="H5" s="46"/>
      <c r="I5" s="46"/>
      <c r="J5" s="46"/>
      <c r="K5" s="46"/>
    </row>
    <row r="6" spans="1:11" ht="21" customHeight="1" x14ac:dyDescent="0.2">
      <c r="A6" s="4" t="s">
        <v>56</v>
      </c>
      <c r="B6" s="187" t="str">
        <f>IF(AND(Travel!B7&lt;&gt;A30,Hospitality!B7&lt;&gt;A30,'All other expenses'!B7&lt;&gt;A30,'Gifts and benefits'!B7&lt;&gt;A30),A31,IF(AND(Travel!B7=A30,Hospitality!B7=A30,'All other expenses'!B7=A30,'Gifts and benefits'!B7=A30),A33,A32))</f>
        <v>Data and totals have not yet been checked and confirmed for any sheet</v>
      </c>
      <c r="C6" s="187"/>
      <c r="D6" s="187"/>
      <c r="E6" s="187"/>
      <c r="F6" s="187"/>
      <c r="G6" s="34"/>
      <c r="H6" s="46"/>
      <c r="I6" s="46"/>
      <c r="J6" s="46"/>
      <c r="K6" s="46"/>
    </row>
    <row r="7" spans="1:11" ht="21" customHeight="1" x14ac:dyDescent="0.2">
      <c r="A7" s="4" t="s">
        <v>57</v>
      </c>
      <c r="B7" s="186" t="s">
        <v>88</v>
      </c>
      <c r="C7" s="186"/>
      <c r="D7" s="186"/>
      <c r="E7" s="186"/>
      <c r="F7" s="186"/>
      <c r="G7" s="34"/>
      <c r="H7" s="46"/>
      <c r="I7" s="46"/>
      <c r="J7" s="46"/>
      <c r="K7" s="46"/>
    </row>
    <row r="8" spans="1:11" ht="21" customHeight="1" x14ac:dyDescent="0.2">
      <c r="A8" s="4" t="s">
        <v>198</v>
      </c>
      <c r="B8" s="186" t="s">
        <v>197</v>
      </c>
      <c r="C8" s="186"/>
      <c r="D8" s="186"/>
      <c r="E8" s="186"/>
      <c r="F8" s="186"/>
      <c r="G8" s="34"/>
      <c r="H8" s="46"/>
      <c r="I8" s="46"/>
      <c r="J8" s="46"/>
      <c r="K8" s="46"/>
    </row>
    <row r="9" spans="1:11" ht="66.75" customHeight="1" x14ac:dyDescent="0.2">
      <c r="A9" s="185" t="s">
        <v>59</v>
      </c>
      <c r="B9" s="185"/>
      <c r="C9" s="185"/>
      <c r="D9" s="185"/>
      <c r="E9" s="185"/>
      <c r="F9" s="185"/>
      <c r="G9" s="34"/>
      <c r="H9" s="46"/>
      <c r="I9" s="46"/>
      <c r="J9" s="46"/>
      <c r="K9" s="46"/>
    </row>
    <row r="10" spans="1:11" s="128" customFormat="1" ht="36" customHeight="1" x14ac:dyDescent="0.2">
      <c r="A10" s="122" t="s">
        <v>60</v>
      </c>
      <c r="B10" s="123" t="s">
        <v>61</v>
      </c>
      <c r="C10" s="123" t="s">
        <v>62</v>
      </c>
      <c r="D10" s="124"/>
      <c r="E10" s="125" t="s">
        <v>29</v>
      </c>
      <c r="F10" s="126" t="s">
        <v>63</v>
      </c>
      <c r="G10" s="127"/>
      <c r="H10" s="127"/>
      <c r="I10" s="127"/>
      <c r="J10" s="127"/>
      <c r="K10" s="127"/>
    </row>
    <row r="11" spans="1:11" ht="27.75" customHeight="1" x14ac:dyDescent="0.2">
      <c r="A11" s="10" t="s">
        <v>64</v>
      </c>
      <c r="B11" s="92">
        <f>B15+B16+B17</f>
        <v>7116.380000000001</v>
      </c>
      <c r="C11" s="100" t="s">
        <v>180</v>
      </c>
      <c r="D11" s="8"/>
      <c r="E11" s="10" t="s">
        <v>65</v>
      </c>
      <c r="F11" s="54">
        <f>'Gifts and benefits'!C25</f>
        <v>0</v>
      </c>
      <c r="G11" s="47"/>
      <c r="H11" s="47"/>
      <c r="I11" s="47"/>
      <c r="J11" s="47"/>
      <c r="K11" s="47"/>
    </row>
    <row r="12" spans="1:11" ht="27.75" customHeight="1" x14ac:dyDescent="0.2">
      <c r="A12" s="10" t="s">
        <v>24</v>
      </c>
      <c r="B12" s="92">
        <f>Hospitality!B25</f>
        <v>0</v>
      </c>
      <c r="C12" s="100" t="s">
        <v>180</v>
      </c>
      <c r="D12" s="8"/>
      <c r="E12" s="10" t="s">
        <v>66</v>
      </c>
      <c r="F12" s="54">
        <f>'Gifts and benefits'!C26</f>
        <v>0</v>
      </c>
      <c r="G12" s="47"/>
      <c r="H12" s="47"/>
      <c r="I12" s="47"/>
      <c r="J12" s="47"/>
      <c r="K12" s="47"/>
    </row>
    <row r="13" spans="1:11" ht="27.75" customHeight="1" x14ac:dyDescent="0.2">
      <c r="A13" s="10" t="s">
        <v>67</v>
      </c>
      <c r="B13" s="92">
        <f>'All other expenses'!B25</f>
        <v>905.22</v>
      </c>
      <c r="C13" s="100" t="s">
        <v>180</v>
      </c>
      <c r="D13" s="8"/>
      <c r="E13" s="10" t="s">
        <v>68</v>
      </c>
      <c r="F13" s="54">
        <f>'Gifts and benefits'!C27</f>
        <v>0</v>
      </c>
      <c r="G13" s="46"/>
      <c r="H13" s="46"/>
      <c r="I13" s="46"/>
      <c r="J13" s="46"/>
      <c r="K13" s="46"/>
    </row>
    <row r="14" spans="1:11" ht="12.75" customHeight="1" x14ac:dyDescent="0.2">
      <c r="A14" s="9"/>
      <c r="B14" s="93"/>
      <c r="C14" s="101"/>
      <c r="D14" s="55"/>
      <c r="E14" s="8"/>
      <c r="F14" s="56"/>
      <c r="G14" s="26"/>
      <c r="H14" s="26"/>
      <c r="I14" s="26"/>
      <c r="J14" s="26"/>
      <c r="K14" s="26"/>
    </row>
    <row r="15" spans="1:11" ht="27.75" customHeight="1" x14ac:dyDescent="0.2">
      <c r="A15" s="11" t="s">
        <v>69</v>
      </c>
      <c r="B15" s="94">
        <f>Travel!B22</f>
        <v>0</v>
      </c>
      <c r="C15" s="102" t="s">
        <v>180</v>
      </c>
      <c r="D15" s="8"/>
      <c r="E15" s="8"/>
      <c r="F15" s="56"/>
      <c r="G15" s="46"/>
      <c r="H15" s="46"/>
      <c r="I15" s="46"/>
      <c r="J15" s="46"/>
      <c r="K15" s="46"/>
    </row>
    <row r="16" spans="1:11" ht="27.75" customHeight="1" x14ac:dyDescent="0.2">
      <c r="A16" s="11" t="s">
        <v>70</v>
      </c>
      <c r="B16" s="94">
        <f>Travel!B36</f>
        <v>2627.25</v>
      </c>
      <c r="C16" s="102" t="str">
        <f>C11</f>
        <v>GST exclusive</v>
      </c>
      <c r="D16" s="57"/>
      <c r="E16" s="8"/>
      <c r="F16" s="58"/>
      <c r="G16" s="46"/>
      <c r="H16" s="46"/>
      <c r="I16" s="46"/>
      <c r="J16" s="46"/>
      <c r="K16" s="46"/>
    </row>
    <row r="17" spans="1:11" ht="27.75" customHeight="1" x14ac:dyDescent="0.2">
      <c r="A17" s="11" t="s">
        <v>71</v>
      </c>
      <c r="B17" s="94">
        <f>Travel!B55</f>
        <v>4489.130000000001</v>
      </c>
      <c r="C17" s="102" t="str">
        <f>C11</f>
        <v>GST exclusive</v>
      </c>
      <c r="D17" s="8"/>
      <c r="E17" s="8"/>
      <c r="F17" s="58"/>
      <c r="G17" s="46"/>
      <c r="H17" s="46"/>
      <c r="I17" s="46"/>
      <c r="J17" s="46"/>
      <c r="K17" s="46"/>
    </row>
    <row r="18" spans="1:11" ht="27.75" customHeight="1" x14ac:dyDescent="0.2">
      <c r="A18" s="27"/>
      <c r="B18" s="22"/>
      <c r="C18" s="27"/>
      <c r="D18" s="7"/>
      <c r="E18" s="7"/>
      <c r="F18" s="59"/>
      <c r="G18" s="60"/>
      <c r="H18" s="60"/>
      <c r="I18" s="60"/>
      <c r="J18" s="60"/>
      <c r="K18" s="60"/>
    </row>
    <row r="19" spans="1:11" x14ac:dyDescent="0.2">
      <c r="A19" s="51" t="s">
        <v>72</v>
      </c>
      <c r="B19" s="25"/>
      <c r="C19" s="26"/>
      <c r="D19" s="27"/>
      <c r="E19" s="27"/>
      <c r="F19" s="27"/>
      <c r="G19" s="27"/>
      <c r="H19" s="27"/>
      <c r="I19" s="27"/>
      <c r="J19" s="27"/>
      <c r="K19" s="27"/>
    </row>
    <row r="20" spans="1:11" x14ac:dyDescent="0.2">
      <c r="A20" s="23" t="s">
        <v>73</v>
      </c>
      <c r="B20" s="52"/>
      <c r="C20" s="52"/>
      <c r="D20" s="26"/>
      <c r="E20" s="26"/>
      <c r="F20" s="26"/>
      <c r="G20" s="27"/>
      <c r="H20" s="27"/>
      <c r="I20" s="27"/>
      <c r="J20" s="27"/>
      <c r="K20" s="27"/>
    </row>
    <row r="21" spans="1:11" ht="12.6" customHeight="1" x14ac:dyDescent="0.2">
      <c r="A21" s="23" t="s">
        <v>74</v>
      </c>
      <c r="B21" s="52"/>
      <c r="C21" s="52"/>
      <c r="D21" s="20"/>
      <c r="E21" s="27"/>
      <c r="F21" s="27"/>
      <c r="G21" s="27"/>
      <c r="H21" s="27"/>
      <c r="I21" s="27"/>
      <c r="J21" s="27"/>
      <c r="K21" s="27"/>
    </row>
    <row r="22" spans="1:11" ht="12.6" customHeight="1" x14ac:dyDescent="0.2">
      <c r="A22" s="23" t="s">
        <v>75</v>
      </c>
      <c r="B22" s="52"/>
      <c r="C22" s="52"/>
      <c r="D22" s="20"/>
      <c r="E22" s="27"/>
      <c r="F22" s="27"/>
      <c r="G22" s="27"/>
      <c r="H22" s="27"/>
      <c r="I22" s="27"/>
      <c r="J22" s="27"/>
      <c r="K22" s="27"/>
    </row>
    <row r="23" spans="1:11" ht="12.6" customHeight="1" x14ac:dyDescent="0.2">
      <c r="A23" s="23" t="s">
        <v>76</v>
      </c>
      <c r="B23" s="52"/>
      <c r="C23" s="52"/>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77</v>
      </c>
      <c r="B25" s="15"/>
      <c r="C25" s="15"/>
      <c r="D25" s="15"/>
      <c r="E25" s="15"/>
      <c r="F25" s="15"/>
      <c r="G25" s="46"/>
      <c r="H25" s="46"/>
      <c r="I25" s="46"/>
      <c r="J25" s="46"/>
      <c r="K25" s="46"/>
    </row>
    <row r="26" spans="1:11" ht="12.75" hidden="1" customHeight="1" x14ac:dyDescent="0.2">
      <c r="A26" s="13" t="s">
        <v>78</v>
      </c>
      <c r="B26" s="6"/>
      <c r="C26" s="6"/>
      <c r="D26" s="13"/>
      <c r="E26" s="13"/>
      <c r="F26" s="13"/>
      <c r="G26" s="46"/>
      <c r="H26" s="46"/>
      <c r="I26" s="46"/>
      <c r="J26" s="46"/>
      <c r="K26" s="46"/>
    </row>
    <row r="27" spans="1:11" hidden="1" x14ac:dyDescent="0.2">
      <c r="A27" s="12" t="s">
        <v>79</v>
      </c>
      <c r="B27" s="12"/>
      <c r="C27" s="12"/>
      <c r="D27" s="12"/>
      <c r="E27" s="12"/>
      <c r="F27" s="12"/>
      <c r="G27" s="46"/>
      <c r="H27" s="46"/>
      <c r="I27" s="46"/>
      <c r="J27" s="46"/>
      <c r="K27" s="46"/>
    </row>
    <row r="28" spans="1:11" hidden="1" x14ac:dyDescent="0.2">
      <c r="A28" s="12" t="s">
        <v>80</v>
      </c>
      <c r="B28" s="12"/>
      <c r="C28" s="12"/>
      <c r="D28" s="12"/>
      <c r="E28" s="12"/>
      <c r="F28" s="12"/>
      <c r="G28" s="46"/>
      <c r="H28" s="46"/>
      <c r="I28" s="46"/>
      <c r="J28" s="46"/>
      <c r="K28" s="46"/>
    </row>
    <row r="29" spans="1:11" hidden="1" x14ac:dyDescent="0.2">
      <c r="A29" s="13" t="s">
        <v>81</v>
      </c>
      <c r="B29" s="13"/>
      <c r="C29" s="13"/>
      <c r="D29" s="13"/>
      <c r="E29" s="13"/>
      <c r="F29" s="13"/>
      <c r="G29" s="46"/>
      <c r="H29" s="46"/>
      <c r="I29" s="46"/>
      <c r="J29" s="46"/>
      <c r="K29" s="46"/>
    </row>
    <row r="30" spans="1:11" hidden="1" x14ac:dyDescent="0.2">
      <c r="A30" s="13" t="s">
        <v>82</v>
      </c>
      <c r="B30" s="13"/>
      <c r="C30" s="13"/>
      <c r="D30" s="13"/>
      <c r="E30" s="13"/>
      <c r="F30" s="13"/>
      <c r="G30" s="46"/>
      <c r="H30" s="46"/>
      <c r="I30" s="46"/>
      <c r="J30" s="46"/>
      <c r="K30" s="46"/>
    </row>
    <row r="31" spans="1:11" hidden="1" x14ac:dyDescent="0.2">
      <c r="A31" s="12" t="s">
        <v>83</v>
      </c>
      <c r="B31" s="12"/>
      <c r="C31" s="12"/>
      <c r="D31" s="12"/>
      <c r="E31" s="12"/>
      <c r="F31" s="12"/>
      <c r="G31" s="46"/>
      <c r="H31" s="46"/>
      <c r="I31" s="46"/>
      <c r="J31" s="46"/>
      <c r="K31" s="46"/>
    </row>
    <row r="32" spans="1:11" hidden="1" x14ac:dyDescent="0.2">
      <c r="A32" s="12" t="s">
        <v>84</v>
      </c>
      <c r="B32" s="12"/>
      <c r="C32" s="12"/>
      <c r="D32" s="12"/>
      <c r="E32" s="12"/>
      <c r="F32" s="12"/>
      <c r="G32" s="46"/>
      <c r="H32" s="46"/>
      <c r="I32" s="46"/>
      <c r="J32" s="46"/>
      <c r="K32" s="46"/>
    </row>
    <row r="33" spans="1:11" hidden="1" x14ac:dyDescent="0.2">
      <c r="A33" s="12" t="s">
        <v>85</v>
      </c>
      <c r="B33" s="12"/>
      <c r="C33" s="12"/>
      <c r="D33" s="12"/>
      <c r="E33" s="12"/>
      <c r="F33" s="12"/>
      <c r="G33" s="46"/>
      <c r="H33" s="46"/>
      <c r="I33" s="46"/>
      <c r="J33" s="46"/>
      <c r="K33" s="46"/>
    </row>
    <row r="34" spans="1:11" hidden="1" x14ac:dyDescent="0.2">
      <c r="A34" s="13" t="s">
        <v>86</v>
      </c>
      <c r="B34" s="13"/>
      <c r="C34" s="13"/>
      <c r="D34" s="13"/>
      <c r="E34" s="13"/>
      <c r="F34" s="13"/>
      <c r="G34" s="46"/>
      <c r="H34" s="46"/>
      <c r="I34" s="46"/>
      <c r="J34" s="46"/>
      <c r="K34" s="46"/>
    </row>
    <row r="35" spans="1:11" hidden="1" x14ac:dyDescent="0.2">
      <c r="A35" s="13" t="s">
        <v>87</v>
      </c>
      <c r="B35" s="13"/>
      <c r="C35" s="13"/>
      <c r="D35" s="13"/>
      <c r="E35" s="13"/>
      <c r="F35" s="13"/>
      <c r="G35" s="46"/>
      <c r="H35" s="46"/>
      <c r="I35" s="46"/>
      <c r="J35" s="46"/>
      <c r="K35" s="46"/>
    </row>
    <row r="36" spans="1:11" hidden="1" x14ac:dyDescent="0.2">
      <c r="A36" s="97" t="s">
        <v>58</v>
      </c>
      <c r="B36" s="96"/>
      <c r="C36" s="96"/>
      <c r="D36" s="96"/>
      <c r="E36" s="96"/>
      <c r="F36" s="96"/>
      <c r="G36" s="46"/>
      <c r="H36" s="46"/>
      <c r="I36" s="46"/>
      <c r="J36" s="46"/>
      <c r="K36" s="46"/>
    </row>
    <row r="37" spans="1:11" hidden="1" x14ac:dyDescent="0.2">
      <c r="A37" s="97" t="s">
        <v>88</v>
      </c>
      <c r="B37" s="96"/>
      <c r="C37" s="96"/>
      <c r="D37" s="96"/>
      <c r="E37" s="96"/>
      <c r="F37" s="96"/>
      <c r="G37" s="46"/>
      <c r="H37" s="46"/>
      <c r="I37" s="46"/>
      <c r="J37" s="46"/>
      <c r="K37" s="46"/>
    </row>
    <row r="38" spans="1:11" hidden="1" x14ac:dyDescent="0.2">
      <c r="A38" s="97" t="s">
        <v>167</v>
      </c>
      <c r="B38" s="96"/>
      <c r="C38" s="96"/>
      <c r="D38" s="96"/>
      <c r="E38" s="96"/>
      <c r="F38" s="96"/>
      <c r="G38" s="46"/>
      <c r="H38" s="46"/>
      <c r="I38" s="46"/>
      <c r="J38" s="46"/>
      <c r="K38" s="46"/>
    </row>
    <row r="39" spans="1:11" hidden="1" x14ac:dyDescent="0.2">
      <c r="A39" s="61" t="s">
        <v>89</v>
      </c>
      <c r="B39" s="5"/>
      <c r="C39" s="5"/>
      <c r="D39" s="5"/>
      <c r="E39" s="5"/>
      <c r="F39" s="5"/>
      <c r="G39" s="46"/>
      <c r="H39" s="46"/>
      <c r="I39" s="46"/>
      <c r="J39" s="46"/>
      <c r="K39" s="46"/>
    </row>
    <row r="40" spans="1:11" hidden="1" x14ac:dyDescent="0.2">
      <c r="A40" s="62" t="s">
        <v>90</v>
      </c>
      <c r="B40" s="5"/>
      <c r="C40" s="5"/>
      <c r="D40" s="5"/>
      <c r="E40" s="5"/>
      <c r="F40" s="5"/>
      <c r="G40" s="46"/>
      <c r="H40" s="46"/>
      <c r="I40" s="46"/>
      <c r="J40" s="46"/>
      <c r="K40" s="46"/>
    </row>
    <row r="41" spans="1:11" hidden="1" x14ac:dyDescent="0.2">
      <c r="A41" s="62" t="s">
        <v>91</v>
      </c>
      <c r="B41" s="5"/>
      <c r="C41" s="5"/>
      <c r="D41" s="5"/>
      <c r="E41" s="5"/>
      <c r="F41" s="5"/>
      <c r="G41" s="46"/>
      <c r="H41" s="46"/>
      <c r="I41" s="46"/>
      <c r="J41" s="46"/>
      <c r="K41" s="46"/>
    </row>
    <row r="42" spans="1:11" hidden="1" x14ac:dyDescent="0.2">
      <c r="A42" s="62" t="s">
        <v>92</v>
      </c>
      <c r="B42" s="5"/>
      <c r="C42" s="5"/>
      <c r="D42" s="5"/>
      <c r="E42" s="5"/>
      <c r="F42" s="5"/>
      <c r="G42" s="46"/>
      <c r="H42" s="46"/>
      <c r="I42" s="46"/>
      <c r="J42" s="46"/>
      <c r="K42" s="46"/>
    </row>
    <row r="43" spans="1:11" hidden="1" x14ac:dyDescent="0.2">
      <c r="A43" s="62" t="s">
        <v>93</v>
      </c>
      <c r="B43" s="5"/>
      <c r="C43" s="5"/>
      <c r="D43" s="5"/>
      <c r="E43" s="5"/>
      <c r="F43" s="5"/>
      <c r="G43" s="46"/>
      <c r="H43" s="46"/>
      <c r="I43" s="46"/>
      <c r="J43" s="46"/>
      <c r="K43" s="46"/>
    </row>
    <row r="44" spans="1:11" hidden="1" x14ac:dyDescent="0.2">
      <c r="A44" s="62" t="s">
        <v>94</v>
      </c>
      <c r="B44" s="5"/>
      <c r="C44" s="5"/>
      <c r="D44" s="5"/>
      <c r="E44" s="5"/>
      <c r="F44" s="5"/>
      <c r="G44" s="46"/>
      <c r="H44" s="46"/>
      <c r="I44" s="46"/>
      <c r="J44" s="46"/>
      <c r="K44" s="46"/>
    </row>
    <row r="45" spans="1:11" hidden="1" x14ac:dyDescent="0.2">
      <c r="A45" s="98" t="s">
        <v>95</v>
      </c>
      <c r="B45" s="96"/>
      <c r="C45" s="96"/>
      <c r="D45" s="96"/>
      <c r="E45" s="96"/>
      <c r="F45" s="96"/>
      <c r="G45" s="46"/>
      <c r="H45" s="46"/>
      <c r="I45" s="46"/>
      <c r="J45" s="46"/>
      <c r="K45" s="46"/>
    </row>
    <row r="46" spans="1:11" hidden="1" x14ac:dyDescent="0.2">
      <c r="A46" s="96" t="s">
        <v>96</v>
      </c>
      <c r="B46" s="96"/>
      <c r="C46" s="96"/>
      <c r="D46" s="96"/>
      <c r="E46" s="96"/>
      <c r="F46" s="96"/>
      <c r="G46" s="46"/>
      <c r="H46" s="46"/>
      <c r="I46" s="46"/>
      <c r="J46" s="46"/>
      <c r="K46" s="46"/>
    </row>
    <row r="47" spans="1:11" hidden="1" x14ac:dyDescent="0.2">
      <c r="A47" s="63">
        <v>-20000</v>
      </c>
      <c r="B47" s="5"/>
      <c r="C47" s="5"/>
      <c r="D47" s="5"/>
      <c r="E47" s="5"/>
      <c r="F47" s="5"/>
      <c r="G47" s="46"/>
      <c r="H47" s="46"/>
      <c r="I47" s="46"/>
      <c r="J47" s="46"/>
      <c r="K47" s="46"/>
    </row>
    <row r="48" spans="1:11" ht="25.5" hidden="1" x14ac:dyDescent="0.2">
      <c r="A48" s="116" t="s">
        <v>97</v>
      </c>
      <c r="B48" s="96"/>
      <c r="C48" s="96"/>
      <c r="D48" s="96"/>
      <c r="E48" s="96"/>
      <c r="F48" s="96"/>
      <c r="G48" s="46"/>
      <c r="H48" s="46"/>
      <c r="I48" s="46"/>
      <c r="J48" s="46"/>
      <c r="K48" s="46"/>
    </row>
    <row r="49" spans="1:11" ht="25.5" hidden="1" x14ac:dyDescent="0.2">
      <c r="A49" s="116" t="s">
        <v>98</v>
      </c>
      <c r="B49" s="96"/>
      <c r="C49" s="96"/>
      <c r="D49" s="96"/>
      <c r="E49" s="96"/>
      <c r="F49" s="96"/>
      <c r="G49" s="46"/>
      <c r="H49" s="46"/>
      <c r="I49" s="46"/>
      <c r="J49" s="46"/>
      <c r="K49" s="46"/>
    </row>
    <row r="50" spans="1:11" ht="25.5" hidden="1" x14ac:dyDescent="0.2">
      <c r="A50" s="117" t="s">
        <v>99</v>
      </c>
      <c r="B50" s="5"/>
      <c r="C50" s="5"/>
      <c r="D50" s="5"/>
      <c r="E50" s="5"/>
      <c r="F50" s="5"/>
      <c r="G50" s="46"/>
      <c r="H50" s="46"/>
      <c r="I50" s="46"/>
      <c r="J50" s="46"/>
      <c r="K50" s="46"/>
    </row>
    <row r="51" spans="1:11" ht="25.5" hidden="1" x14ac:dyDescent="0.2">
      <c r="A51" s="117" t="s">
        <v>100</v>
      </c>
      <c r="B51" s="5"/>
      <c r="C51" s="5"/>
      <c r="D51" s="5"/>
      <c r="E51" s="5"/>
      <c r="F51" s="5"/>
      <c r="G51" s="46"/>
      <c r="H51" s="46"/>
      <c r="I51" s="46"/>
      <c r="J51" s="46"/>
      <c r="K51" s="46"/>
    </row>
    <row r="52" spans="1:11" ht="38.25" hidden="1" x14ac:dyDescent="0.2">
      <c r="A52" s="117" t="s">
        <v>101</v>
      </c>
      <c r="B52" s="107"/>
      <c r="C52" s="107"/>
      <c r="D52" s="115"/>
      <c r="E52" s="64"/>
      <c r="F52" s="64"/>
      <c r="G52" s="46"/>
      <c r="H52" s="46"/>
      <c r="I52" s="46"/>
      <c r="J52" s="46"/>
      <c r="K52" s="46"/>
    </row>
    <row r="53" spans="1:11" hidden="1" x14ac:dyDescent="0.2">
      <c r="A53" s="112" t="s">
        <v>102</v>
      </c>
      <c r="B53" s="113"/>
      <c r="C53" s="113"/>
      <c r="D53" s="106"/>
      <c r="E53" s="65"/>
      <c r="F53" s="65" t="b">
        <v>1</v>
      </c>
      <c r="G53" s="46"/>
      <c r="H53" s="46"/>
      <c r="I53" s="46"/>
      <c r="J53" s="46"/>
      <c r="K53" s="46"/>
    </row>
    <row r="54" spans="1:11" hidden="1" x14ac:dyDescent="0.2">
      <c r="A54" s="114" t="s">
        <v>103</v>
      </c>
      <c r="B54" s="112"/>
      <c r="C54" s="112"/>
      <c r="D54" s="112"/>
      <c r="E54" s="65"/>
      <c r="F54" s="65" t="b">
        <v>0</v>
      </c>
      <c r="G54" s="46"/>
      <c r="H54" s="46"/>
      <c r="I54" s="46"/>
      <c r="J54" s="46"/>
      <c r="K54" s="46"/>
    </row>
    <row r="55" spans="1:11" hidden="1" x14ac:dyDescent="0.2">
      <c r="A55" s="118"/>
      <c r="B55" s="108">
        <f>COUNT(Travel!B12:B21)</f>
        <v>0</v>
      </c>
      <c r="C55" s="108"/>
      <c r="D55" s="108">
        <f>COUNTIF(Travel!D12:D21,"*")</f>
        <v>0</v>
      </c>
      <c r="E55" s="109"/>
      <c r="F55" s="109" t="b">
        <f>MIN(B55,D55)=MAX(B55,D55)</f>
        <v>1</v>
      </c>
      <c r="G55" s="46"/>
      <c r="H55" s="46"/>
      <c r="I55" s="46"/>
      <c r="J55" s="46"/>
      <c r="K55" s="46"/>
    </row>
    <row r="56" spans="1:11" hidden="1" x14ac:dyDescent="0.2">
      <c r="A56" s="118" t="s">
        <v>104</v>
      </c>
      <c r="B56" s="108">
        <f>COUNT(Travel!B26:B35)</f>
        <v>6</v>
      </c>
      <c r="C56" s="108"/>
      <c r="D56" s="108">
        <f>COUNTIF(Travel!D26:D35,"*")</f>
        <v>6</v>
      </c>
      <c r="E56" s="109"/>
      <c r="F56" s="109" t="b">
        <f>MIN(B56,D56)=MAX(B56,D56)</f>
        <v>1</v>
      </c>
    </row>
    <row r="57" spans="1:11" hidden="1" x14ac:dyDescent="0.2">
      <c r="A57" s="119"/>
      <c r="B57" s="108">
        <f>COUNT(Travel!B40:B50)</f>
        <v>9</v>
      </c>
      <c r="C57" s="108"/>
      <c r="D57" s="108">
        <f>COUNTIF(Travel!D40:D50,"*")</f>
        <v>9</v>
      </c>
      <c r="E57" s="109"/>
      <c r="F57" s="109" t="b">
        <f>MIN(B57,D57)=MAX(B57,D57)</f>
        <v>1</v>
      </c>
    </row>
    <row r="58" spans="1:11" hidden="1" x14ac:dyDescent="0.2">
      <c r="A58" s="120" t="s">
        <v>105</v>
      </c>
      <c r="B58" s="110">
        <f>COUNT(Hospitality!B11:B24)</f>
        <v>0</v>
      </c>
      <c r="C58" s="110"/>
      <c r="D58" s="110">
        <f>COUNTIF(Hospitality!D11:D24,"*")</f>
        <v>0</v>
      </c>
      <c r="E58" s="111"/>
      <c r="F58" s="111" t="b">
        <f>MIN(B58,D58)=MAX(B58,D58)</f>
        <v>1</v>
      </c>
    </row>
    <row r="59" spans="1:11" hidden="1" x14ac:dyDescent="0.2">
      <c r="A59" s="121" t="s">
        <v>106</v>
      </c>
      <c r="B59" s="109">
        <f>COUNT('All other expenses'!B11:B24)</f>
        <v>2</v>
      </c>
      <c r="C59" s="109"/>
      <c r="D59" s="109">
        <f>COUNTIF('All other expenses'!D11:D24,"*")</f>
        <v>2</v>
      </c>
      <c r="E59" s="109"/>
      <c r="F59" s="109" t="b">
        <f>MIN(B59,D59)=MAX(B59,D59)</f>
        <v>1</v>
      </c>
    </row>
    <row r="60" spans="1:11" hidden="1" x14ac:dyDescent="0.2">
      <c r="A60" s="120" t="s">
        <v>107</v>
      </c>
      <c r="B60" s="110">
        <f>COUNTIF('Gifts and benefits'!B11:B24,"*")</f>
        <v>1</v>
      </c>
      <c r="C60" s="110">
        <f>COUNTIF('Gifts and benefits'!C11:C24,"*")</f>
        <v>0</v>
      </c>
      <c r="D60" s="110"/>
      <c r="E60" s="110">
        <f>COUNTA('Gifts and benefits'!E11:E24)</f>
        <v>0</v>
      </c>
      <c r="F60" s="111"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fitToHeight="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0"/>
  <sheetViews>
    <sheetView topLeftCell="A14" zoomScaleNormal="100" workbookViewId="0">
      <selection activeCell="C42" sqref="C42"/>
    </sheetView>
  </sheetViews>
  <sheetFormatPr defaultColWidth="0" defaultRowHeight="12.75" zeroHeight="1" x14ac:dyDescent="0.2"/>
  <cols>
    <col min="1" max="1" width="35.7109375" style="180"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8" t="s">
        <v>108</v>
      </c>
      <c r="B1" s="188"/>
      <c r="C1" s="188"/>
      <c r="D1" s="188"/>
      <c r="E1" s="188"/>
      <c r="F1" s="46"/>
    </row>
    <row r="2" spans="1:6" ht="21" customHeight="1" x14ac:dyDescent="0.2">
      <c r="A2" s="164" t="s">
        <v>52</v>
      </c>
      <c r="B2" s="191" t="str">
        <f>'Summary and sign-off'!B2:F2</f>
        <v>Transport Accident Investigation Commission</v>
      </c>
      <c r="C2" s="191"/>
      <c r="D2" s="191"/>
      <c r="E2" s="191"/>
      <c r="F2" s="46"/>
    </row>
    <row r="3" spans="1:6" ht="21" customHeight="1" x14ac:dyDescent="0.2">
      <c r="A3" s="164" t="s">
        <v>109</v>
      </c>
      <c r="B3" s="191" t="str">
        <f>'Summary and sign-off'!B3:F3</f>
        <v>Lois Hutchinson</v>
      </c>
      <c r="C3" s="191"/>
      <c r="D3" s="191"/>
      <c r="E3" s="191"/>
      <c r="F3" s="46"/>
    </row>
    <row r="4" spans="1:6" ht="21" customHeight="1" x14ac:dyDescent="0.2">
      <c r="A4" s="164" t="s">
        <v>110</v>
      </c>
      <c r="B4" s="191">
        <f>'Summary and sign-off'!B4:F4</f>
        <v>44013</v>
      </c>
      <c r="C4" s="191"/>
      <c r="D4" s="191"/>
      <c r="E4" s="191"/>
      <c r="F4" s="46"/>
    </row>
    <row r="5" spans="1:6" ht="21" customHeight="1" x14ac:dyDescent="0.2">
      <c r="A5" s="164" t="s">
        <v>111</v>
      </c>
      <c r="B5" s="191">
        <f>'Summary and sign-off'!B5:F5</f>
        <v>44377</v>
      </c>
      <c r="C5" s="191"/>
      <c r="D5" s="191"/>
      <c r="E5" s="191"/>
      <c r="F5" s="46"/>
    </row>
    <row r="6" spans="1:6" ht="21" customHeight="1" x14ac:dyDescent="0.2">
      <c r="A6" s="164" t="s">
        <v>112</v>
      </c>
      <c r="B6" s="186"/>
      <c r="C6" s="186"/>
      <c r="D6" s="186"/>
      <c r="E6" s="186"/>
      <c r="F6" s="46"/>
    </row>
    <row r="7" spans="1:6" ht="21" customHeight="1" x14ac:dyDescent="0.2">
      <c r="A7" s="164" t="s">
        <v>56</v>
      </c>
      <c r="B7" s="186"/>
      <c r="C7" s="186"/>
      <c r="D7" s="186"/>
      <c r="E7" s="186"/>
      <c r="F7" s="46"/>
    </row>
    <row r="8" spans="1:6" ht="36" customHeight="1" x14ac:dyDescent="0.2">
      <c r="A8" s="194" t="s">
        <v>113</v>
      </c>
      <c r="B8" s="195"/>
      <c r="C8" s="195"/>
      <c r="D8" s="195"/>
      <c r="E8" s="195"/>
      <c r="F8" s="22"/>
    </row>
    <row r="9" spans="1:6" ht="36" customHeight="1" x14ac:dyDescent="0.2">
      <c r="A9" s="196" t="s">
        <v>114</v>
      </c>
      <c r="B9" s="197"/>
      <c r="C9" s="197"/>
      <c r="D9" s="197"/>
      <c r="E9" s="197"/>
      <c r="F9" s="22"/>
    </row>
    <row r="10" spans="1:6" ht="24.75" customHeight="1" x14ac:dyDescent="0.2">
      <c r="A10" s="193" t="s">
        <v>115</v>
      </c>
      <c r="B10" s="198"/>
      <c r="C10" s="193"/>
      <c r="D10" s="193"/>
      <c r="E10" s="193"/>
      <c r="F10" s="47"/>
    </row>
    <row r="11" spans="1:6" ht="27" customHeight="1" x14ac:dyDescent="0.2">
      <c r="A11" s="165" t="s">
        <v>116</v>
      </c>
      <c r="B11" s="35" t="s">
        <v>117</v>
      </c>
      <c r="C11" s="35" t="s">
        <v>118</v>
      </c>
      <c r="D11" s="35" t="s">
        <v>119</v>
      </c>
      <c r="E11" s="35" t="s">
        <v>120</v>
      </c>
      <c r="F11" s="48"/>
    </row>
    <row r="12" spans="1:6" s="85" customFormat="1" hidden="1" x14ac:dyDescent="0.2">
      <c r="A12" s="166"/>
      <c r="B12" s="131"/>
      <c r="C12" s="132"/>
      <c r="D12" s="132"/>
      <c r="E12" s="133"/>
      <c r="F12" s="1"/>
    </row>
    <row r="13" spans="1:6" s="85" customFormat="1" x14ac:dyDescent="0.2">
      <c r="A13" s="167">
        <v>44256</v>
      </c>
      <c r="E13" s="155"/>
      <c r="F13" s="1"/>
    </row>
    <row r="14" spans="1:6" s="85" customFormat="1" x14ac:dyDescent="0.2">
      <c r="A14" s="167"/>
      <c r="B14" s="153"/>
      <c r="C14" s="154"/>
      <c r="D14" s="154"/>
      <c r="E14" s="155"/>
      <c r="F14" s="1"/>
    </row>
    <row r="15" spans="1:6" s="85" customFormat="1" x14ac:dyDescent="0.2">
      <c r="A15" s="167"/>
      <c r="B15" s="153"/>
      <c r="C15" s="154"/>
      <c r="D15" s="154"/>
      <c r="E15" s="155"/>
      <c r="F15" s="1"/>
    </row>
    <row r="16" spans="1:6" s="85" customFormat="1" x14ac:dyDescent="0.2">
      <c r="A16" s="167"/>
      <c r="B16" s="153"/>
      <c r="C16" s="154"/>
      <c r="D16" s="154"/>
      <c r="E16" s="155"/>
      <c r="F16" s="1"/>
    </row>
    <row r="17" spans="1:6" s="85" customFormat="1" x14ac:dyDescent="0.2">
      <c r="A17" s="167"/>
      <c r="B17" s="153"/>
      <c r="C17" s="154"/>
      <c r="D17" s="154"/>
      <c r="E17" s="155"/>
      <c r="F17" s="1"/>
    </row>
    <row r="18" spans="1:6" s="85" customFormat="1" ht="12.75" customHeight="1" x14ac:dyDescent="0.2">
      <c r="A18" s="167"/>
      <c r="B18" s="153"/>
      <c r="C18" s="154"/>
      <c r="D18" s="154"/>
      <c r="E18" s="155"/>
      <c r="F18" s="1"/>
    </row>
    <row r="19" spans="1:6" s="85" customFormat="1" x14ac:dyDescent="0.2">
      <c r="A19" s="168"/>
      <c r="B19" s="153"/>
      <c r="C19" s="154"/>
      <c r="D19" s="154"/>
      <c r="E19" s="155"/>
      <c r="F19" s="1"/>
    </row>
    <row r="20" spans="1:6" s="85" customFormat="1" x14ac:dyDescent="0.2">
      <c r="A20" s="168"/>
      <c r="B20" s="153"/>
      <c r="C20" s="154"/>
      <c r="D20" s="154"/>
      <c r="E20" s="155"/>
      <c r="F20" s="1"/>
    </row>
    <row r="21" spans="1:6" s="85" customFormat="1" hidden="1" x14ac:dyDescent="0.2">
      <c r="A21" s="169"/>
      <c r="B21" s="140"/>
      <c r="C21" s="141"/>
      <c r="D21" s="141"/>
      <c r="E21" s="142"/>
      <c r="F21" s="1"/>
    </row>
    <row r="22" spans="1:6" ht="19.5" customHeight="1" x14ac:dyDescent="0.2">
      <c r="A22" s="170" t="s">
        <v>121</v>
      </c>
      <c r="B22" s="105">
        <f>SUM(B12:B21)</f>
        <v>0</v>
      </c>
      <c r="C22" s="163" t="str">
        <f>IF(SUBTOTAL(3,B12:B21)=SUBTOTAL(103,B12:B21),'Summary and sign-off'!$A$48,'Summary and sign-off'!$A$49)</f>
        <v>Check - there are no hidden rows with data</v>
      </c>
      <c r="D22" s="192" t="str">
        <f>IF('Summary and sign-off'!F55='Summary and sign-off'!F54,'Summary and sign-off'!A51,'Summary and sign-off'!A50)</f>
        <v>Check - each entry provides sufficient information</v>
      </c>
      <c r="E22" s="192"/>
      <c r="F22" s="46"/>
    </row>
    <row r="23" spans="1:6" ht="10.5" customHeight="1" x14ac:dyDescent="0.2">
      <c r="A23" s="171"/>
      <c r="B23" s="22"/>
      <c r="C23" s="27"/>
      <c r="D23" s="27"/>
      <c r="E23" s="27"/>
      <c r="F23" s="27"/>
    </row>
    <row r="24" spans="1:6" ht="24.75" customHeight="1" x14ac:dyDescent="0.2">
      <c r="A24" s="193" t="s">
        <v>122</v>
      </c>
      <c r="B24" s="193"/>
      <c r="C24" s="193"/>
      <c r="D24" s="193"/>
      <c r="E24" s="193"/>
      <c r="F24" s="47"/>
    </row>
    <row r="25" spans="1:6" ht="26.65" customHeight="1" x14ac:dyDescent="0.2">
      <c r="A25" s="165" t="s">
        <v>116</v>
      </c>
      <c r="B25" s="35" t="s">
        <v>61</v>
      </c>
      <c r="C25" s="35" t="s">
        <v>123</v>
      </c>
      <c r="D25" s="35" t="s">
        <v>119</v>
      </c>
      <c r="E25" s="35" t="s">
        <v>120</v>
      </c>
      <c r="F25" s="48"/>
    </row>
    <row r="26" spans="1:6" s="85" customFormat="1" hidden="1" x14ac:dyDescent="0.2">
      <c r="A26" s="166"/>
      <c r="B26" s="131"/>
      <c r="C26" s="132"/>
      <c r="D26" s="132"/>
      <c r="E26" s="133"/>
      <c r="F26" s="1"/>
    </row>
    <row r="27" spans="1:6" s="85" customFormat="1" x14ac:dyDescent="0.2">
      <c r="A27" s="172">
        <v>44277</v>
      </c>
      <c r="B27" s="154">
        <v>558.09</v>
      </c>
      <c r="C27" s="154" t="s">
        <v>184</v>
      </c>
      <c r="D27" s="154" t="s">
        <v>170</v>
      </c>
      <c r="E27" s="155" t="s">
        <v>174</v>
      </c>
      <c r="F27" s="1"/>
    </row>
    <row r="28" spans="1:6" s="85" customFormat="1" x14ac:dyDescent="0.2">
      <c r="A28" s="167">
        <v>44298</v>
      </c>
      <c r="B28" s="153">
        <v>445.9</v>
      </c>
      <c r="C28" s="154" t="s">
        <v>184</v>
      </c>
      <c r="D28" s="154" t="s">
        <v>170</v>
      </c>
      <c r="E28" s="155" t="s">
        <v>174</v>
      </c>
      <c r="F28" s="1"/>
    </row>
    <row r="29" spans="1:6" s="85" customFormat="1" x14ac:dyDescent="0.2">
      <c r="A29" s="167">
        <v>44313</v>
      </c>
      <c r="B29" s="153">
        <v>40</v>
      </c>
      <c r="C29" s="154" t="s">
        <v>191</v>
      </c>
      <c r="D29" s="154" t="s">
        <v>170</v>
      </c>
      <c r="E29" s="155" t="s">
        <v>174</v>
      </c>
      <c r="F29" s="1"/>
    </row>
    <row r="30" spans="1:6" s="85" customFormat="1" x14ac:dyDescent="0.2">
      <c r="A30" s="167">
        <v>44312</v>
      </c>
      <c r="B30" s="153">
        <v>480.69</v>
      </c>
      <c r="C30" s="154" t="s">
        <v>184</v>
      </c>
      <c r="D30" s="154" t="s">
        <v>170</v>
      </c>
      <c r="E30" s="155" t="s">
        <v>174</v>
      </c>
      <c r="F30" s="1"/>
    </row>
    <row r="31" spans="1:6" s="85" customFormat="1" x14ac:dyDescent="0.2">
      <c r="A31" s="167">
        <v>44321</v>
      </c>
      <c r="B31" s="153">
        <v>577.91</v>
      </c>
      <c r="C31" s="154" t="s">
        <v>190</v>
      </c>
      <c r="D31" s="154" t="s">
        <v>170</v>
      </c>
      <c r="E31" s="155" t="s">
        <v>174</v>
      </c>
      <c r="F31" s="1"/>
    </row>
    <row r="32" spans="1:6" s="85" customFormat="1" x14ac:dyDescent="0.2">
      <c r="A32" s="167">
        <v>44354</v>
      </c>
      <c r="B32" s="153">
        <v>524.66</v>
      </c>
      <c r="C32" s="154" t="s">
        <v>185</v>
      </c>
      <c r="D32" s="154" t="s">
        <v>170</v>
      </c>
      <c r="E32" s="155" t="s">
        <v>174</v>
      </c>
      <c r="F32" s="1"/>
    </row>
    <row r="33" spans="1:6" s="85" customFormat="1" x14ac:dyDescent="0.2">
      <c r="A33" s="167"/>
      <c r="B33" s="153"/>
      <c r="C33" s="154"/>
      <c r="D33" s="154"/>
      <c r="E33" s="155"/>
      <c r="F33" s="1"/>
    </row>
    <row r="34" spans="1:6" s="85" customFormat="1" x14ac:dyDescent="0.2">
      <c r="A34" s="167"/>
      <c r="B34" s="153"/>
      <c r="C34" s="154"/>
      <c r="D34" s="154"/>
      <c r="E34" s="155"/>
      <c r="F34" s="1"/>
    </row>
    <row r="35" spans="1:6" s="85" customFormat="1" hidden="1" x14ac:dyDescent="0.2">
      <c r="A35" s="173"/>
      <c r="B35" s="143"/>
      <c r="C35" s="144"/>
      <c r="D35" s="144"/>
      <c r="E35" s="145"/>
      <c r="F35" s="1"/>
    </row>
    <row r="36" spans="1:6" ht="19.5" customHeight="1" x14ac:dyDescent="0.2">
      <c r="A36" s="170" t="s">
        <v>124</v>
      </c>
      <c r="B36" s="105">
        <f>SUM(B26:B35)</f>
        <v>2627.25</v>
      </c>
      <c r="C36" s="163" t="str">
        <f>IF(SUBTOTAL(3,B26:B35)=SUBTOTAL(103,B26:B35),'Summary and sign-off'!$A$48,'Summary and sign-off'!$A$49)</f>
        <v>Check - there are no hidden rows with data</v>
      </c>
      <c r="D36" s="192" t="str">
        <f>IF('Summary and sign-off'!F56='Summary and sign-off'!F54,'Summary and sign-off'!A51,'Summary and sign-off'!A50)</f>
        <v>Check - each entry provides sufficient information</v>
      </c>
      <c r="E36" s="192"/>
      <c r="F36" s="46"/>
    </row>
    <row r="37" spans="1:6" ht="10.5" customHeight="1" x14ac:dyDescent="0.2">
      <c r="A37" s="171"/>
      <c r="B37" s="22"/>
      <c r="C37" s="27"/>
      <c r="D37" s="27"/>
      <c r="E37" s="27"/>
      <c r="F37" s="27"/>
    </row>
    <row r="38" spans="1:6" ht="24.75" customHeight="1" x14ac:dyDescent="0.2">
      <c r="A38" s="193" t="s">
        <v>125</v>
      </c>
      <c r="B38" s="193"/>
      <c r="C38" s="193"/>
      <c r="D38" s="193"/>
      <c r="E38" s="193"/>
      <c r="F38" s="46"/>
    </row>
    <row r="39" spans="1:6" ht="27" customHeight="1" x14ac:dyDescent="0.2">
      <c r="A39" s="165" t="s">
        <v>116</v>
      </c>
      <c r="B39" s="35" t="s">
        <v>61</v>
      </c>
      <c r="C39" s="35" t="s">
        <v>126</v>
      </c>
      <c r="D39" s="35" t="s">
        <v>127</v>
      </c>
      <c r="E39" s="35" t="s">
        <v>120</v>
      </c>
      <c r="F39" s="49"/>
    </row>
    <row r="40" spans="1:6" s="85" customFormat="1" hidden="1" x14ac:dyDescent="0.2">
      <c r="A40" s="166"/>
      <c r="B40" s="131"/>
      <c r="C40" s="132"/>
      <c r="D40" s="132"/>
      <c r="E40" s="133"/>
      <c r="F40" s="1"/>
    </row>
    <row r="41" spans="1:6" s="85" customFormat="1" x14ac:dyDescent="0.2">
      <c r="A41" s="167">
        <v>44166</v>
      </c>
      <c r="B41" s="153">
        <v>26.09</v>
      </c>
      <c r="C41" s="154" t="s">
        <v>171</v>
      </c>
      <c r="D41" s="154" t="s">
        <v>172</v>
      </c>
      <c r="E41" s="155" t="s">
        <v>173</v>
      </c>
      <c r="F41" s="1"/>
    </row>
    <row r="42" spans="1:6" s="85" customFormat="1" x14ac:dyDescent="0.2">
      <c r="A42" s="167">
        <v>44277</v>
      </c>
      <c r="B42" s="153">
        <v>656.35</v>
      </c>
      <c r="C42" s="154" t="s">
        <v>196</v>
      </c>
      <c r="D42" s="154" t="s">
        <v>182</v>
      </c>
      <c r="E42" s="155" t="s">
        <v>173</v>
      </c>
      <c r="F42" s="1"/>
    </row>
    <row r="43" spans="1:6" s="85" customFormat="1" x14ac:dyDescent="0.2">
      <c r="A43" s="167">
        <v>44294</v>
      </c>
      <c r="B43" s="153">
        <v>1148.6099999999999</v>
      </c>
      <c r="C43" s="154" t="s">
        <v>195</v>
      </c>
      <c r="D43" s="154" t="s">
        <v>182</v>
      </c>
      <c r="E43" s="155" t="s">
        <v>173</v>
      </c>
      <c r="F43" s="1"/>
    </row>
    <row r="44" spans="1:6" s="85" customFormat="1" x14ac:dyDescent="0.2">
      <c r="A44" s="167">
        <v>44313</v>
      </c>
      <c r="B44" s="153">
        <v>492.26</v>
      </c>
      <c r="C44" s="154" t="s">
        <v>181</v>
      </c>
      <c r="D44" s="154" t="s">
        <v>182</v>
      </c>
      <c r="E44" s="155" t="s">
        <v>173</v>
      </c>
      <c r="F44" s="1"/>
    </row>
    <row r="45" spans="1:6" s="85" customFormat="1" x14ac:dyDescent="0.2">
      <c r="A45" s="167">
        <v>44287</v>
      </c>
      <c r="B45" s="153">
        <v>75.55</v>
      </c>
      <c r="C45" s="154" t="s">
        <v>186</v>
      </c>
      <c r="D45" s="154" t="s">
        <v>172</v>
      </c>
      <c r="E45" s="155" t="s">
        <v>173</v>
      </c>
      <c r="F45" s="1"/>
    </row>
    <row r="46" spans="1:6" s="85" customFormat="1" x14ac:dyDescent="0.2">
      <c r="A46" s="167">
        <v>44317</v>
      </c>
      <c r="B46" s="153">
        <v>117.04</v>
      </c>
      <c r="C46" s="154" t="s">
        <v>189</v>
      </c>
      <c r="D46" s="154" t="s">
        <v>172</v>
      </c>
      <c r="E46" s="155" t="s">
        <v>173</v>
      </c>
      <c r="F46" s="1"/>
    </row>
    <row r="47" spans="1:6" s="85" customFormat="1" x14ac:dyDescent="0.2">
      <c r="A47" s="167">
        <v>44325</v>
      </c>
      <c r="B47" s="153">
        <v>46.17</v>
      </c>
      <c r="C47" s="154" t="s">
        <v>183</v>
      </c>
      <c r="D47" s="154" t="s">
        <v>172</v>
      </c>
      <c r="E47" s="155" t="s">
        <v>173</v>
      </c>
      <c r="F47" s="1"/>
    </row>
    <row r="48" spans="1:6" s="85" customFormat="1" x14ac:dyDescent="0.2">
      <c r="A48" s="167">
        <v>44340</v>
      </c>
      <c r="B48" s="153">
        <v>635.05999999999995</v>
      </c>
      <c r="C48" s="154" t="s">
        <v>194</v>
      </c>
      <c r="D48" s="154" t="s">
        <v>182</v>
      </c>
      <c r="E48" s="155" t="s">
        <v>173</v>
      </c>
      <c r="F48" s="1"/>
    </row>
    <row r="49" spans="1:6" s="85" customFormat="1" x14ac:dyDescent="0.2">
      <c r="A49" s="167">
        <v>44321</v>
      </c>
      <c r="B49" s="153">
        <v>328.17</v>
      </c>
      <c r="C49" s="154" t="s">
        <v>194</v>
      </c>
      <c r="D49" s="154" t="s">
        <v>182</v>
      </c>
      <c r="E49" s="155" t="s">
        <v>173</v>
      </c>
      <c r="F49" s="1"/>
    </row>
    <row r="50" spans="1:6" s="85" customFormat="1" hidden="1" x14ac:dyDescent="0.2">
      <c r="A50" s="166"/>
      <c r="B50" s="131"/>
      <c r="C50" s="132"/>
      <c r="D50" s="132"/>
      <c r="E50" s="133"/>
      <c r="F50" s="1"/>
    </row>
    <row r="51" spans="1:6" s="85" customFormat="1" x14ac:dyDescent="0.2">
      <c r="A51" s="182">
        <v>44301</v>
      </c>
      <c r="B51" s="183">
        <v>42.35</v>
      </c>
      <c r="C51" s="184" t="s">
        <v>187</v>
      </c>
      <c r="D51" s="184" t="s">
        <v>172</v>
      </c>
      <c r="E51" s="184" t="s">
        <v>173</v>
      </c>
      <c r="F51" s="1"/>
    </row>
    <row r="52" spans="1:6" s="85" customFormat="1" x14ac:dyDescent="0.2">
      <c r="A52" s="182">
        <v>44340</v>
      </c>
      <c r="B52" s="183">
        <v>68.260000000000005</v>
      </c>
      <c r="C52" s="184" t="s">
        <v>188</v>
      </c>
      <c r="D52" s="184" t="s">
        <v>172</v>
      </c>
      <c r="E52" s="184" t="s">
        <v>173</v>
      </c>
      <c r="F52" s="1"/>
    </row>
    <row r="53" spans="1:6" s="85" customFormat="1" x14ac:dyDescent="0.2">
      <c r="A53" s="182">
        <v>44353</v>
      </c>
      <c r="B53" s="183">
        <v>32.78</v>
      </c>
      <c r="C53" s="184" t="s">
        <v>192</v>
      </c>
      <c r="D53" s="184" t="s">
        <v>172</v>
      </c>
      <c r="E53" s="184" t="s">
        <v>173</v>
      </c>
      <c r="F53" s="1"/>
    </row>
    <row r="54" spans="1:6" s="85" customFormat="1" x14ac:dyDescent="0.2">
      <c r="A54" s="182">
        <v>44353</v>
      </c>
      <c r="B54" s="183">
        <v>820.44</v>
      </c>
      <c r="C54" s="184" t="s">
        <v>193</v>
      </c>
      <c r="D54" s="184" t="s">
        <v>182</v>
      </c>
      <c r="E54" s="184" t="s">
        <v>173</v>
      </c>
      <c r="F54" s="1"/>
    </row>
    <row r="55" spans="1:6" ht="19.5" customHeight="1" x14ac:dyDescent="0.2">
      <c r="A55" s="170" t="s">
        <v>128</v>
      </c>
      <c r="B55" s="105">
        <f>SUM(B40:B54)</f>
        <v>4489.130000000001</v>
      </c>
      <c r="C55" s="163" t="str">
        <f>IF(SUBTOTAL(3,B40:B50)=SUBTOTAL(103,B40:B50),'Summary and sign-off'!$A$48,'Summary and sign-off'!$A$49)</f>
        <v>Check - there are no hidden rows with data</v>
      </c>
      <c r="D55" s="192" t="str">
        <f>IF('Summary and sign-off'!F57='Summary and sign-off'!F54,'Summary and sign-off'!A51,'Summary and sign-off'!A50)</f>
        <v>Check - each entry provides sufficient information</v>
      </c>
      <c r="E55" s="192"/>
      <c r="F55" s="46"/>
    </row>
    <row r="56" spans="1:6" ht="10.5" customHeight="1" x14ac:dyDescent="0.2">
      <c r="A56" s="171"/>
      <c r="B56" s="90"/>
      <c r="C56" s="22"/>
      <c r="D56" s="27"/>
      <c r="E56" s="27"/>
      <c r="F56" s="27"/>
    </row>
    <row r="57" spans="1:6" ht="34.5" customHeight="1" x14ac:dyDescent="0.2">
      <c r="A57" s="174" t="s">
        <v>129</v>
      </c>
      <c r="B57" s="91">
        <f>B22+B36+B55</f>
        <v>7116.380000000001</v>
      </c>
      <c r="C57" s="50"/>
      <c r="D57" s="50"/>
      <c r="E57" s="50"/>
      <c r="F57" s="26"/>
    </row>
    <row r="58" spans="1:6" x14ac:dyDescent="0.2">
      <c r="A58" s="171"/>
      <c r="B58" s="22"/>
      <c r="C58" s="27"/>
      <c r="D58" s="27"/>
      <c r="E58" s="27"/>
      <c r="F58" s="27"/>
    </row>
    <row r="59" spans="1:6" x14ac:dyDescent="0.2">
      <c r="A59" s="175" t="s">
        <v>72</v>
      </c>
      <c r="B59" s="25"/>
      <c r="C59" s="26"/>
      <c r="D59" s="26"/>
      <c r="E59" s="26"/>
      <c r="F59" s="27"/>
    </row>
    <row r="60" spans="1:6" ht="12.6" customHeight="1" x14ac:dyDescent="0.2">
      <c r="A60" s="176" t="s">
        <v>130</v>
      </c>
      <c r="B60" s="52"/>
      <c r="C60" s="52"/>
      <c r="D60" s="32"/>
      <c r="E60" s="32"/>
      <c r="F60" s="27"/>
    </row>
    <row r="61" spans="1:6" ht="12.95" customHeight="1" x14ac:dyDescent="0.2">
      <c r="A61" s="177" t="s">
        <v>131</v>
      </c>
      <c r="B61" s="27"/>
      <c r="C61" s="32"/>
      <c r="D61" s="27"/>
      <c r="E61" s="32"/>
      <c r="F61" s="27"/>
    </row>
    <row r="62" spans="1:6" x14ac:dyDescent="0.2">
      <c r="A62" s="177" t="s">
        <v>132</v>
      </c>
      <c r="B62" s="32"/>
      <c r="C62" s="32"/>
      <c r="D62" s="32"/>
      <c r="E62" s="53"/>
      <c r="F62" s="46"/>
    </row>
    <row r="63" spans="1:6" x14ac:dyDescent="0.2">
      <c r="A63" s="176" t="s">
        <v>78</v>
      </c>
      <c r="B63" s="25"/>
      <c r="C63" s="26"/>
      <c r="D63" s="26"/>
      <c r="E63" s="26"/>
      <c r="F63" s="27"/>
    </row>
    <row r="64" spans="1:6" ht="12.95" customHeight="1" x14ac:dyDescent="0.2">
      <c r="A64" s="177" t="s">
        <v>133</v>
      </c>
      <c r="B64" s="27"/>
      <c r="C64" s="32"/>
      <c r="D64" s="27"/>
      <c r="E64" s="32"/>
      <c r="F64" s="27"/>
    </row>
    <row r="65" spans="1:6" x14ac:dyDescent="0.2">
      <c r="A65" s="177" t="s">
        <v>134</v>
      </c>
      <c r="B65" s="32"/>
      <c r="C65" s="32"/>
      <c r="D65" s="32"/>
      <c r="E65" s="53"/>
      <c r="F65" s="46"/>
    </row>
    <row r="66" spans="1:6" x14ac:dyDescent="0.2">
      <c r="A66" s="178" t="s">
        <v>135</v>
      </c>
      <c r="B66" s="36"/>
      <c r="C66" s="36"/>
      <c r="D66" s="36"/>
      <c r="E66" s="53"/>
      <c r="F66" s="46"/>
    </row>
    <row r="67" spans="1:6" x14ac:dyDescent="0.2">
      <c r="A67" s="179"/>
      <c r="B67" s="27"/>
      <c r="C67" s="27"/>
      <c r="D67" s="27"/>
      <c r="E67" s="46"/>
      <c r="F67" s="46"/>
    </row>
    <row r="68" spans="1:6" hidden="1" x14ac:dyDescent="0.2">
      <c r="A68" s="179"/>
      <c r="B68" s="27"/>
      <c r="C68" s="27"/>
      <c r="D68" s="27"/>
      <c r="E68" s="46"/>
      <c r="F68" s="46"/>
    </row>
    <row r="69" spans="1:6" x14ac:dyDescent="0.2"/>
    <row r="73" spans="1:6" ht="12.75" hidden="1" customHeight="1" x14ac:dyDescent="0.2"/>
    <row r="76" spans="1:6" hidden="1" x14ac:dyDescent="0.2">
      <c r="A76" s="181"/>
      <c r="B76" s="46"/>
      <c r="C76" s="46"/>
      <c r="D76" s="46"/>
      <c r="E76" s="46"/>
      <c r="F76" s="46"/>
    </row>
    <row r="77" spans="1:6" hidden="1" x14ac:dyDescent="0.2">
      <c r="A77" s="181"/>
      <c r="B77" s="46"/>
      <c r="C77" s="46"/>
      <c r="D77" s="46"/>
      <c r="E77" s="46"/>
      <c r="F77" s="46"/>
    </row>
    <row r="78" spans="1:6" hidden="1" x14ac:dyDescent="0.2">
      <c r="A78" s="181"/>
      <c r="B78" s="46"/>
      <c r="C78" s="46"/>
      <c r="D78" s="46"/>
      <c r="E78" s="46"/>
      <c r="F78" s="46"/>
    </row>
    <row r="79" spans="1:6" hidden="1" x14ac:dyDescent="0.2">
      <c r="A79" s="181"/>
      <c r="B79" s="46"/>
      <c r="C79" s="46"/>
      <c r="D79" s="46"/>
      <c r="E79" s="46"/>
      <c r="F79" s="46"/>
    </row>
    <row r="80" spans="1:6" hidden="1" x14ac:dyDescent="0.2">
      <c r="A80" s="181"/>
      <c r="B80" s="46"/>
      <c r="C80" s="46"/>
      <c r="D80" s="46"/>
      <c r="E80" s="46"/>
      <c r="F80" s="46"/>
    </row>
  </sheetData>
  <sheetProtection formatCells="0" formatRows="0" insertColumns="0" insertRows="0" deleteRows="0"/>
  <mergeCells count="15">
    <mergeCell ref="B7:E7"/>
    <mergeCell ref="B5:E5"/>
    <mergeCell ref="D55:E55"/>
    <mergeCell ref="A1:E1"/>
    <mergeCell ref="A24:E24"/>
    <mergeCell ref="A38:E38"/>
    <mergeCell ref="B2:E2"/>
    <mergeCell ref="B3:E3"/>
    <mergeCell ref="B4:E4"/>
    <mergeCell ref="A8:E8"/>
    <mergeCell ref="A9:E9"/>
    <mergeCell ref="B6:E6"/>
    <mergeCell ref="D22:E22"/>
    <mergeCell ref="D36:E36"/>
    <mergeCell ref="A10:E10"/>
  </mergeCells>
  <dataValidations xWindow="502" yWindow="75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50:A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8 A30 A31 A32 A33 A41 A42 A43 A44 A45 A46 A47:A48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502" yWindow="75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B40:B54 B12 A27 B14:B21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10" zoomScaleNormal="100" workbookViewId="0">
      <selection activeCell="C14" sqref="C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8" t="s">
        <v>108</v>
      </c>
      <c r="B1" s="188"/>
      <c r="C1" s="188"/>
      <c r="D1" s="188"/>
      <c r="E1" s="188"/>
      <c r="F1" s="38"/>
    </row>
    <row r="2" spans="1:6" ht="21" customHeight="1" x14ac:dyDescent="0.2">
      <c r="A2" s="4" t="s">
        <v>52</v>
      </c>
      <c r="B2" s="191" t="str">
        <f>'Summary and sign-off'!B2:F2</f>
        <v>Transport Accident Investigation Commission</v>
      </c>
      <c r="C2" s="191"/>
      <c r="D2" s="191"/>
      <c r="E2" s="191"/>
      <c r="F2" s="38"/>
    </row>
    <row r="3" spans="1:6" ht="21" customHeight="1" x14ac:dyDescent="0.2">
      <c r="A3" s="4" t="s">
        <v>109</v>
      </c>
      <c r="B3" s="191" t="str">
        <f>'Summary and sign-off'!B3:F3</f>
        <v>Lois Hutchinson</v>
      </c>
      <c r="C3" s="191"/>
      <c r="D3" s="191"/>
      <c r="E3" s="191"/>
      <c r="F3" s="38"/>
    </row>
    <row r="4" spans="1:6" ht="21" customHeight="1" x14ac:dyDescent="0.2">
      <c r="A4" s="4" t="s">
        <v>110</v>
      </c>
      <c r="B4" s="191">
        <f>'Summary and sign-off'!B4:F4</f>
        <v>44013</v>
      </c>
      <c r="C4" s="191"/>
      <c r="D4" s="191"/>
      <c r="E4" s="191"/>
      <c r="F4" s="38"/>
    </row>
    <row r="5" spans="1:6" ht="21" customHeight="1" x14ac:dyDescent="0.2">
      <c r="A5" s="4" t="s">
        <v>111</v>
      </c>
      <c r="B5" s="191">
        <f>'Summary and sign-off'!B5:F5</f>
        <v>44377</v>
      </c>
      <c r="C5" s="191"/>
      <c r="D5" s="191"/>
      <c r="E5" s="191"/>
      <c r="F5" s="38"/>
    </row>
    <row r="6" spans="1:6" ht="21" customHeight="1" x14ac:dyDescent="0.2">
      <c r="A6" s="4" t="s">
        <v>112</v>
      </c>
      <c r="B6" s="186"/>
      <c r="C6" s="186"/>
      <c r="D6" s="186"/>
      <c r="E6" s="186"/>
      <c r="F6" s="38"/>
    </row>
    <row r="7" spans="1:6" ht="21" customHeight="1" x14ac:dyDescent="0.2">
      <c r="A7" s="4" t="s">
        <v>56</v>
      </c>
      <c r="B7" s="186"/>
      <c r="C7" s="186"/>
      <c r="D7" s="186"/>
      <c r="E7" s="186"/>
      <c r="F7" s="38"/>
    </row>
    <row r="8" spans="1:6" ht="35.25" customHeight="1" x14ac:dyDescent="0.25">
      <c r="A8" s="201" t="s">
        <v>136</v>
      </c>
      <c r="B8" s="201"/>
      <c r="C8" s="202"/>
      <c r="D8" s="202"/>
      <c r="E8" s="202"/>
      <c r="F8" s="42"/>
    </row>
    <row r="9" spans="1:6" ht="35.25" customHeight="1" x14ac:dyDescent="0.25">
      <c r="A9" s="199" t="s">
        <v>137</v>
      </c>
      <c r="B9" s="200"/>
      <c r="C9" s="200"/>
      <c r="D9" s="200"/>
      <c r="E9" s="200"/>
      <c r="F9" s="42"/>
    </row>
    <row r="10" spans="1:6" ht="27" customHeight="1" x14ac:dyDescent="0.2">
      <c r="A10" s="35" t="s">
        <v>138</v>
      </c>
      <c r="B10" s="35" t="s">
        <v>61</v>
      </c>
      <c r="C10" s="35" t="s">
        <v>139</v>
      </c>
      <c r="D10" s="35" t="s">
        <v>140</v>
      </c>
      <c r="E10" s="35" t="s">
        <v>120</v>
      </c>
      <c r="F10" s="23"/>
    </row>
    <row r="11" spans="1:6" s="85" customFormat="1" hidden="1" x14ac:dyDescent="0.2">
      <c r="A11" s="134"/>
      <c r="B11" s="131"/>
      <c r="C11" s="135"/>
      <c r="D11" s="135"/>
      <c r="E11" s="136"/>
      <c r="F11" s="2"/>
    </row>
    <row r="12" spans="1:6" s="85" customFormat="1" x14ac:dyDescent="0.2">
      <c r="A12" s="152"/>
      <c r="B12" s="153"/>
      <c r="C12" s="157"/>
      <c r="D12" s="157"/>
      <c r="E12" s="158"/>
      <c r="F12" s="2"/>
    </row>
    <row r="13" spans="1:6" s="85" customFormat="1" x14ac:dyDescent="0.2">
      <c r="A13" s="152"/>
      <c r="B13" s="153"/>
      <c r="C13" s="157" t="s">
        <v>179</v>
      </c>
      <c r="D13" s="157"/>
      <c r="E13" s="158"/>
      <c r="F13" s="2"/>
    </row>
    <row r="14" spans="1:6" s="85" customFormat="1" x14ac:dyDescent="0.2">
      <c r="A14" s="152"/>
      <c r="B14" s="153"/>
      <c r="C14" s="157"/>
      <c r="D14" s="157"/>
      <c r="E14" s="158"/>
      <c r="F14" s="2"/>
    </row>
    <row r="15" spans="1:6" s="85" customFormat="1" x14ac:dyDescent="0.2">
      <c r="A15" s="152"/>
      <c r="B15" s="153"/>
      <c r="C15" s="157"/>
      <c r="D15" s="157"/>
      <c r="E15" s="158"/>
      <c r="F15" s="2"/>
    </row>
    <row r="16" spans="1:6" s="85" customFormat="1" x14ac:dyDescent="0.2">
      <c r="A16" s="152"/>
      <c r="B16" s="153"/>
      <c r="C16" s="157"/>
      <c r="D16" s="157"/>
      <c r="E16" s="158"/>
      <c r="F16" s="2"/>
    </row>
    <row r="17" spans="1:6" s="85" customFormat="1" x14ac:dyDescent="0.2">
      <c r="A17" s="152"/>
      <c r="B17" s="153"/>
      <c r="C17" s="157"/>
      <c r="D17" s="157"/>
      <c r="E17" s="158"/>
      <c r="F17" s="2"/>
    </row>
    <row r="18" spans="1:6" s="85" customFormat="1" x14ac:dyDescent="0.2">
      <c r="A18" s="152"/>
      <c r="B18" s="153"/>
      <c r="C18" s="157"/>
      <c r="D18" s="157"/>
      <c r="E18" s="158"/>
      <c r="F18" s="2"/>
    </row>
    <row r="19" spans="1:6" s="85" customFormat="1" x14ac:dyDescent="0.2">
      <c r="A19" s="152"/>
      <c r="B19" s="153"/>
      <c r="C19" s="157"/>
      <c r="D19" s="157"/>
      <c r="E19" s="158"/>
      <c r="F19" s="2"/>
    </row>
    <row r="20" spans="1:6" s="85" customFormat="1" x14ac:dyDescent="0.2">
      <c r="A20" s="152"/>
      <c r="B20" s="153"/>
      <c r="C20" s="157"/>
      <c r="D20" s="157"/>
      <c r="E20" s="158"/>
      <c r="F20" s="2"/>
    </row>
    <row r="21" spans="1:6" s="85" customFormat="1" x14ac:dyDescent="0.2">
      <c r="A21" s="152"/>
      <c r="B21" s="153"/>
      <c r="C21" s="157"/>
      <c r="D21" s="157"/>
      <c r="E21" s="158"/>
      <c r="F21" s="2"/>
    </row>
    <row r="22" spans="1:6" s="85" customFormat="1" x14ac:dyDescent="0.2">
      <c r="A22" s="156"/>
      <c r="B22" s="153"/>
      <c r="C22" s="157"/>
      <c r="D22" s="157"/>
      <c r="E22" s="158"/>
      <c r="F22" s="2"/>
    </row>
    <row r="23" spans="1:6" s="85" customFormat="1" x14ac:dyDescent="0.2">
      <c r="A23" s="156"/>
      <c r="B23" s="153"/>
      <c r="C23" s="157"/>
      <c r="D23" s="157"/>
      <c r="E23" s="158"/>
      <c r="F23" s="2"/>
    </row>
    <row r="24" spans="1:6" s="85" customFormat="1" ht="11.25" hidden="1" customHeight="1" x14ac:dyDescent="0.2">
      <c r="A24" s="134"/>
      <c r="B24" s="131"/>
      <c r="C24" s="135"/>
      <c r="D24" s="135"/>
      <c r="E24" s="136"/>
      <c r="F24" s="2"/>
    </row>
    <row r="25" spans="1:6" ht="34.5" customHeight="1" x14ac:dyDescent="0.2">
      <c r="A25" s="86" t="s">
        <v>141</v>
      </c>
      <c r="B25" s="95">
        <f>SUM(B11:B24)</f>
        <v>0</v>
      </c>
      <c r="C25" s="104" t="str">
        <f>IF(SUBTOTAL(3,B11:B24)=SUBTOTAL(103,B11:B24),'Summary and sign-off'!$A$48,'Summary and sign-off'!$A$49)</f>
        <v>Check - there are no hidden rows with data</v>
      </c>
      <c r="D25" s="192" t="str">
        <f>IF('Summary and sign-off'!F58='Summary and sign-off'!F54,'Summary and sign-off'!A51,'Summary and sign-off'!A50)</f>
        <v>Check - each entry provides sufficient information</v>
      </c>
      <c r="E25" s="192"/>
      <c r="F25" s="2"/>
    </row>
    <row r="26" spans="1:6" x14ac:dyDescent="0.2">
      <c r="A26" s="21"/>
      <c r="B26" s="20"/>
      <c r="C26" s="20"/>
      <c r="D26" s="20"/>
      <c r="E26" s="20"/>
      <c r="F26" s="38"/>
    </row>
    <row r="27" spans="1:6" x14ac:dyDescent="0.2">
      <c r="A27" s="21" t="s">
        <v>72</v>
      </c>
      <c r="B27" s="22"/>
      <c r="C27" s="27"/>
      <c r="D27" s="20"/>
      <c r="E27" s="20"/>
      <c r="F27" s="38"/>
    </row>
    <row r="28" spans="1:6" ht="12.75" customHeight="1" x14ac:dyDescent="0.2">
      <c r="A28" s="23" t="s">
        <v>142</v>
      </c>
      <c r="B28" s="23"/>
      <c r="C28" s="23"/>
      <c r="D28" s="23"/>
      <c r="E28" s="23"/>
      <c r="F28" s="38"/>
    </row>
    <row r="29" spans="1:6" x14ac:dyDescent="0.2">
      <c r="A29" s="23" t="s">
        <v>143</v>
      </c>
      <c r="B29" s="31"/>
      <c r="C29" s="43"/>
      <c r="D29" s="44"/>
      <c r="E29" s="44"/>
      <c r="F29" s="38"/>
    </row>
    <row r="30" spans="1:6" x14ac:dyDescent="0.2">
      <c r="A30" s="23" t="s">
        <v>78</v>
      </c>
      <c r="B30" s="25"/>
      <c r="C30" s="26"/>
      <c r="D30" s="26"/>
      <c r="E30" s="26"/>
      <c r="F30" s="27"/>
    </row>
    <row r="31" spans="1:6" x14ac:dyDescent="0.2">
      <c r="A31" s="31" t="s">
        <v>144</v>
      </c>
      <c r="B31" s="31"/>
      <c r="C31" s="43"/>
      <c r="D31" s="43"/>
      <c r="E31" s="43"/>
      <c r="F31" s="38"/>
    </row>
    <row r="32" spans="1:6" ht="12.75" customHeight="1" x14ac:dyDescent="0.2">
      <c r="A32" s="31" t="s">
        <v>145</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7" zoomScaleNormal="10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8" t="s">
        <v>108</v>
      </c>
      <c r="B1" s="188"/>
      <c r="C1" s="188"/>
      <c r="D1" s="188"/>
      <c r="E1" s="188"/>
      <c r="F1" s="24"/>
    </row>
    <row r="2" spans="1:6" ht="21" customHeight="1" x14ac:dyDescent="0.2">
      <c r="A2" s="4" t="s">
        <v>52</v>
      </c>
      <c r="B2" s="191" t="str">
        <f>'Summary and sign-off'!B2:F2</f>
        <v>Transport Accident Investigation Commission</v>
      </c>
      <c r="C2" s="191"/>
      <c r="D2" s="191"/>
      <c r="E2" s="191"/>
      <c r="F2" s="24"/>
    </row>
    <row r="3" spans="1:6" ht="21" customHeight="1" x14ac:dyDescent="0.2">
      <c r="A3" s="4" t="s">
        <v>109</v>
      </c>
      <c r="B3" s="191" t="str">
        <f>'Summary and sign-off'!B3:F3</f>
        <v>Lois Hutchinson</v>
      </c>
      <c r="C3" s="191"/>
      <c r="D3" s="191"/>
      <c r="E3" s="191"/>
      <c r="F3" s="24"/>
    </row>
    <row r="4" spans="1:6" ht="21" customHeight="1" x14ac:dyDescent="0.2">
      <c r="A4" s="4" t="s">
        <v>110</v>
      </c>
      <c r="B4" s="191">
        <f>'Summary and sign-off'!B4:F4</f>
        <v>44013</v>
      </c>
      <c r="C4" s="191"/>
      <c r="D4" s="191"/>
      <c r="E4" s="191"/>
      <c r="F4" s="24"/>
    </row>
    <row r="5" spans="1:6" ht="21" customHeight="1" x14ac:dyDescent="0.2">
      <c r="A5" s="4" t="s">
        <v>111</v>
      </c>
      <c r="B5" s="191">
        <f>'Summary and sign-off'!B5:F5</f>
        <v>44377</v>
      </c>
      <c r="C5" s="191"/>
      <c r="D5" s="191"/>
      <c r="E5" s="191"/>
      <c r="F5" s="24"/>
    </row>
    <row r="6" spans="1:6" ht="21" customHeight="1" x14ac:dyDescent="0.2">
      <c r="A6" s="4" t="s">
        <v>112</v>
      </c>
      <c r="B6" s="186"/>
      <c r="C6" s="186"/>
      <c r="D6" s="186"/>
      <c r="E6" s="186"/>
      <c r="F6" s="34"/>
    </row>
    <row r="7" spans="1:6" ht="21" customHeight="1" x14ac:dyDescent="0.2">
      <c r="A7" s="4" t="s">
        <v>56</v>
      </c>
      <c r="B7" s="186"/>
      <c r="C7" s="186"/>
      <c r="D7" s="186"/>
      <c r="E7" s="186"/>
      <c r="F7" s="34"/>
    </row>
    <row r="8" spans="1:6" ht="35.25" customHeight="1" x14ac:dyDescent="0.2">
      <c r="A8" s="195" t="s">
        <v>146</v>
      </c>
      <c r="B8" s="195"/>
      <c r="C8" s="202"/>
      <c r="D8" s="202"/>
      <c r="E8" s="202"/>
      <c r="F8" s="24"/>
    </row>
    <row r="9" spans="1:6" ht="35.25" customHeight="1" x14ac:dyDescent="0.2">
      <c r="A9" s="203" t="s">
        <v>147</v>
      </c>
      <c r="B9" s="204"/>
      <c r="C9" s="204"/>
      <c r="D9" s="204"/>
      <c r="E9" s="204"/>
      <c r="F9" s="24"/>
    </row>
    <row r="10" spans="1:6" ht="27" customHeight="1" x14ac:dyDescent="0.2">
      <c r="A10" s="35" t="s">
        <v>116</v>
      </c>
      <c r="B10" s="35" t="s">
        <v>61</v>
      </c>
      <c r="C10" s="35" t="s">
        <v>148</v>
      </c>
      <c r="D10" s="35" t="s">
        <v>149</v>
      </c>
      <c r="E10" s="35" t="s">
        <v>120</v>
      </c>
      <c r="F10" s="36"/>
    </row>
    <row r="11" spans="1:6" s="85" customFormat="1" hidden="1" x14ac:dyDescent="0.2">
      <c r="A11" s="134"/>
      <c r="B11" s="131"/>
      <c r="C11" s="135"/>
      <c r="D11" s="135"/>
      <c r="E11" s="136"/>
      <c r="F11" s="3"/>
    </row>
    <row r="12" spans="1:6" s="85" customFormat="1" x14ac:dyDescent="0.2">
      <c r="A12" s="152">
        <v>44105</v>
      </c>
      <c r="B12" s="153">
        <v>465.22</v>
      </c>
      <c r="C12" s="157" t="s">
        <v>175</v>
      </c>
      <c r="D12" s="157" t="s">
        <v>176</v>
      </c>
      <c r="E12" s="158" t="s">
        <v>173</v>
      </c>
      <c r="F12" s="3"/>
    </row>
    <row r="13" spans="1:6" s="85" customFormat="1" x14ac:dyDescent="0.2">
      <c r="A13" s="152">
        <v>44286</v>
      </c>
      <c r="B13" s="153">
        <v>440</v>
      </c>
      <c r="C13" s="157" t="s">
        <v>177</v>
      </c>
      <c r="D13" s="157" t="s">
        <v>178</v>
      </c>
      <c r="E13" s="158" t="s">
        <v>173</v>
      </c>
      <c r="F13" s="3"/>
    </row>
    <row r="14" spans="1:6" s="85" customFormat="1" x14ac:dyDescent="0.2">
      <c r="A14" s="152"/>
      <c r="B14" s="153"/>
      <c r="C14" s="157"/>
      <c r="D14" s="157"/>
      <c r="E14" s="158"/>
      <c r="F14" s="3"/>
    </row>
    <row r="15" spans="1:6" s="85" customFormat="1" x14ac:dyDescent="0.2">
      <c r="A15" s="152"/>
      <c r="B15" s="153"/>
      <c r="C15" s="157"/>
      <c r="D15" s="157"/>
      <c r="E15" s="158"/>
      <c r="F15" s="3"/>
    </row>
    <row r="16" spans="1:6" s="85" customFormat="1" x14ac:dyDescent="0.2">
      <c r="A16" s="152"/>
      <c r="B16" s="153"/>
      <c r="C16" s="157"/>
      <c r="D16" s="157"/>
      <c r="E16" s="158"/>
      <c r="F16" s="3"/>
    </row>
    <row r="17" spans="1:6" s="85" customFormat="1" x14ac:dyDescent="0.2">
      <c r="A17" s="152"/>
      <c r="B17" s="153"/>
      <c r="C17" s="157"/>
      <c r="D17" s="157"/>
      <c r="E17" s="158"/>
      <c r="F17" s="3"/>
    </row>
    <row r="18" spans="1:6" s="85" customFormat="1" x14ac:dyDescent="0.2">
      <c r="A18" s="152"/>
      <c r="B18" s="153"/>
      <c r="C18" s="157"/>
      <c r="D18" s="157"/>
      <c r="E18" s="158"/>
      <c r="F18" s="3"/>
    </row>
    <row r="19" spans="1:6" s="85" customFormat="1" x14ac:dyDescent="0.2">
      <c r="A19" s="152"/>
      <c r="B19" s="153"/>
      <c r="C19" s="157"/>
      <c r="D19" s="157"/>
      <c r="E19" s="158"/>
      <c r="F19" s="3"/>
    </row>
    <row r="20" spans="1:6" s="85" customFormat="1" x14ac:dyDescent="0.2">
      <c r="A20" s="152"/>
      <c r="B20" s="153"/>
      <c r="C20" s="157"/>
      <c r="D20" s="157"/>
      <c r="E20" s="158"/>
      <c r="F20" s="3"/>
    </row>
    <row r="21" spans="1:6" s="85" customFormat="1" x14ac:dyDescent="0.2">
      <c r="A21" s="152"/>
      <c r="B21" s="153"/>
      <c r="C21" s="157"/>
      <c r="D21" s="157"/>
      <c r="E21" s="158"/>
      <c r="F21" s="3"/>
    </row>
    <row r="22" spans="1:6" s="85" customFormat="1" x14ac:dyDescent="0.2">
      <c r="A22" s="156"/>
      <c r="B22" s="153"/>
      <c r="C22" s="157"/>
      <c r="D22" s="157"/>
      <c r="E22" s="158"/>
      <c r="F22" s="3"/>
    </row>
    <row r="23" spans="1:6" s="85" customFormat="1" x14ac:dyDescent="0.2">
      <c r="A23" s="156"/>
      <c r="B23" s="153"/>
      <c r="C23" s="157"/>
      <c r="D23" s="157"/>
      <c r="E23" s="158"/>
      <c r="F23" s="3"/>
    </row>
    <row r="24" spans="1:6" s="85" customFormat="1" hidden="1" x14ac:dyDescent="0.2">
      <c r="A24" s="134"/>
      <c r="B24" s="131"/>
      <c r="C24" s="135"/>
      <c r="D24" s="135"/>
      <c r="E24" s="136"/>
      <c r="F24" s="3"/>
    </row>
    <row r="25" spans="1:6" ht="34.5" customHeight="1" x14ac:dyDescent="0.2">
      <c r="A25" s="86" t="s">
        <v>150</v>
      </c>
      <c r="B25" s="95">
        <f>SUM(B11:B24)</f>
        <v>905.22</v>
      </c>
      <c r="C25" s="104" t="str">
        <f>IF(SUBTOTAL(3,B11:B24)=SUBTOTAL(103,B11:B24),'Summary and sign-off'!$A$48,'Summary and sign-off'!$A$49)</f>
        <v>Check - there are no hidden rows with data</v>
      </c>
      <c r="D25" s="192" t="str">
        <f>IF('Summary and sign-off'!F59='Summary and sign-off'!F54,'Summary and sign-off'!A51,'Summary and sign-off'!A50)</f>
        <v>Check - each entry provides sufficient information</v>
      </c>
      <c r="E25" s="192"/>
      <c r="F25" s="37"/>
    </row>
    <row r="26" spans="1:6" ht="14.1" customHeight="1" x14ac:dyDescent="0.2">
      <c r="A26" s="38"/>
      <c r="B26" s="27"/>
      <c r="C26" s="20"/>
      <c r="D26" s="20"/>
      <c r="E26" s="20"/>
      <c r="F26" s="24"/>
    </row>
    <row r="27" spans="1:6" x14ac:dyDescent="0.2">
      <c r="A27" s="21" t="s">
        <v>151</v>
      </c>
      <c r="B27" s="20"/>
      <c r="C27" s="20"/>
      <c r="D27" s="20"/>
      <c r="E27" s="20"/>
      <c r="F27" s="24"/>
    </row>
    <row r="28" spans="1:6" ht="12.6" customHeight="1" x14ac:dyDescent="0.2">
      <c r="A28" s="23" t="s">
        <v>130</v>
      </c>
      <c r="B28" s="20"/>
      <c r="C28" s="20"/>
      <c r="D28" s="20"/>
      <c r="E28" s="20"/>
      <c r="F28" s="24"/>
    </row>
    <row r="29" spans="1:6" x14ac:dyDescent="0.2">
      <c r="A29" s="23" t="s">
        <v>78</v>
      </c>
      <c r="B29" s="25"/>
      <c r="C29" s="26"/>
      <c r="D29" s="26"/>
      <c r="E29" s="26"/>
      <c r="F29" s="27"/>
    </row>
    <row r="30" spans="1:6" x14ac:dyDescent="0.2">
      <c r="A30" s="31" t="s">
        <v>144</v>
      </c>
      <c r="B30" s="32"/>
      <c r="C30" s="27"/>
      <c r="D30" s="27"/>
      <c r="E30" s="27"/>
      <c r="F30" s="27"/>
    </row>
    <row r="31" spans="1:6" ht="12.75" customHeight="1" x14ac:dyDescent="0.2">
      <c r="A31" s="31" t="s">
        <v>145</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7" zoomScaleNormal="100" workbookViewId="0">
      <selection activeCell="B14" sqref="B14"/>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8" t="s">
        <v>152</v>
      </c>
      <c r="B1" s="188"/>
      <c r="C1" s="188"/>
      <c r="D1" s="188"/>
      <c r="E1" s="188"/>
      <c r="F1" s="188"/>
    </row>
    <row r="2" spans="1:6" ht="21" customHeight="1" x14ac:dyDescent="0.2">
      <c r="A2" s="4" t="s">
        <v>52</v>
      </c>
      <c r="B2" s="191" t="str">
        <f>'Summary and sign-off'!B2:F2</f>
        <v>Transport Accident Investigation Commission</v>
      </c>
      <c r="C2" s="191"/>
      <c r="D2" s="191"/>
      <c r="E2" s="191"/>
      <c r="F2" s="191"/>
    </row>
    <row r="3" spans="1:6" ht="21" customHeight="1" x14ac:dyDescent="0.2">
      <c r="A3" s="4" t="s">
        <v>109</v>
      </c>
      <c r="B3" s="191" t="str">
        <f>'Summary and sign-off'!B3:F3</f>
        <v>Lois Hutchinson</v>
      </c>
      <c r="C3" s="191"/>
      <c r="D3" s="191"/>
      <c r="E3" s="191"/>
      <c r="F3" s="191"/>
    </row>
    <row r="4" spans="1:6" ht="21" customHeight="1" x14ac:dyDescent="0.2">
      <c r="A4" s="4" t="s">
        <v>110</v>
      </c>
      <c r="B4" s="191">
        <f>'Summary and sign-off'!B4:F4</f>
        <v>44013</v>
      </c>
      <c r="C4" s="191"/>
      <c r="D4" s="191"/>
      <c r="E4" s="191"/>
      <c r="F4" s="191"/>
    </row>
    <row r="5" spans="1:6" ht="21" customHeight="1" x14ac:dyDescent="0.2">
      <c r="A5" s="4" t="s">
        <v>111</v>
      </c>
      <c r="B5" s="191">
        <f>'Summary and sign-off'!B5:F5</f>
        <v>44377</v>
      </c>
      <c r="C5" s="191"/>
      <c r="D5" s="191"/>
      <c r="E5" s="191"/>
      <c r="F5" s="191"/>
    </row>
    <row r="6" spans="1:6" ht="21" customHeight="1" x14ac:dyDescent="0.2">
      <c r="A6" s="4" t="s">
        <v>153</v>
      </c>
      <c r="B6" s="186"/>
      <c r="C6" s="186"/>
      <c r="D6" s="186"/>
      <c r="E6" s="186"/>
      <c r="F6" s="186"/>
    </row>
    <row r="7" spans="1:6" ht="21" customHeight="1" x14ac:dyDescent="0.2">
      <c r="A7" s="4" t="s">
        <v>56</v>
      </c>
      <c r="B7" s="186"/>
      <c r="C7" s="186"/>
      <c r="D7" s="186"/>
      <c r="E7" s="186"/>
      <c r="F7" s="186"/>
    </row>
    <row r="8" spans="1:6" ht="36" customHeight="1" x14ac:dyDescent="0.2">
      <c r="A8" s="195" t="s">
        <v>154</v>
      </c>
      <c r="B8" s="195"/>
      <c r="C8" s="195"/>
      <c r="D8" s="195"/>
      <c r="E8" s="195"/>
      <c r="F8" s="195"/>
    </row>
    <row r="9" spans="1:6" ht="36" customHeight="1" x14ac:dyDescent="0.2">
      <c r="A9" s="203" t="s">
        <v>155</v>
      </c>
      <c r="B9" s="204"/>
      <c r="C9" s="204"/>
      <c r="D9" s="204"/>
      <c r="E9" s="204"/>
      <c r="F9" s="204"/>
    </row>
    <row r="10" spans="1:6" ht="39" customHeight="1" x14ac:dyDescent="0.2">
      <c r="A10" s="35" t="s">
        <v>116</v>
      </c>
      <c r="B10" s="146" t="s">
        <v>156</v>
      </c>
      <c r="C10" s="146" t="s">
        <v>157</v>
      </c>
      <c r="D10" s="146" t="s">
        <v>158</v>
      </c>
      <c r="E10" s="146" t="s">
        <v>159</v>
      </c>
      <c r="F10" s="146" t="s">
        <v>160</v>
      </c>
    </row>
    <row r="11" spans="1:6" s="85" customFormat="1" hidden="1" x14ac:dyDescent="0.2">
      <c r="A11" s="130"/>
      <c r="B11" s="135"/>
      <c r="C11" s="137"/>
      <c r="D11" s="135"/>
      <c r="E11" s="138"/>
      <c r="F11" s="136"/>
    </row>
    <row r="12" spans="1:6" s="85" customFormat="1" x14ac:dyDescent="0.2">
      <c r="A12" s="152"/>
      <c r="B12" s="159"/>
      <c r="C12" s="160"/>
      <c r="D12" s="159"/>
      <c r="E12" s="161"/>
      <c r="F12" s="162"/>
    </row>
    <row r="13" spans="1:6" s="85" customFormat="1" x14ac:dyDescent="0.2">
      <c r="A13" s="152"/>
      <c r="B13" s="159" t="s">
        <v>179</v>
      </c>
      <c r="C13" s="160"/>
      <c r="D13" s="159"/>
      <c r="E13" s="161"/>
      <c r="F13" s="162"/>
    </row>
    <row r="14" spans="1:6" s="85" customFormat="1" x14ac:dyDescent="0.2">
      <c r="A14" s="152"/>
      <c r="B14" s="159"/>
      <c r="C14" s="160"/>
      <c r="D14" s="159"/>
      <c r="E14" s="161"/>
      <c r="F14" s="162"/>
    </row>
    <row r="15" spans="1:6" s="85" customFormat="1" x14ac:dyDescent="0.2">
      <c r="A15" s="152"/>
      <c r="B15" s="159"/>
      <c r="C15" s="160"/>
      <c r="D15" s="159"/>
      <c r="E15" s="161"/>
      <c r="F15" s="162"/>
    </row>
    <row r="16" spans="1:6" s="85" customFormat="1" x14ac:dyDescent="0.2">
      <c r="A16" s="152"/>
      <c r="B16" s="159"/>
      <c r="C16" s="160"/>
      <c r="D16" s="159"/>
      <c r="E16" s="161"/>
      <c r="F16" s="162"/>
    </row>
    <row r="17" spans="1:7" s="85" customFormat="1" x14ac:dyDescent="0.2">
      <c r="A17" s="152"/>
      <c r="B17" s="159"/>
      <c r="C17" s="160"/>
      <c r="D17" s="159"/>
      <c r="E17" s="161"/>
      <c r="F17" s="162"/>
    </row>
    <row r="18" spans="1:7" s="85" customFormat="1" x14ac:dyDescent="0.2">
      <c r="A18" s="152"/>
      <c r="B18" s="159"/>
      <c r="C18" s="160"/>
      <c r="D18" s="159"/>
      <c r="E18" s="161"/>
      <c r="F18" s="162"/>
    </row>
    <row r="19" spans="1:7" s="85" customFormat="1" x14ac:dyDescent="0.2">
      <c r="A19" s="152"/>
      <c r="B19" s="159"/>
      <c r="C19" s="160"/>
      <c r="D19" s="159"/>
      <c r="E19" s="161"/>
      <c r="F19" s="162"/>
    </row>
    <row r="20" spans="1:7" s="85" customFormat="1" x14ac:dyDescent="0.2">
      <c r="A20" s="152"/>
      <c r="B20" s="159"/>
      <c r="C20" s="160"/>
      <c r="D20" s="159"/>
      <c r="E20" s="161"/>
      <c r="F20" s="162"/>
    </row>
    <row r="21" spans="1:7" s="85" customFormat="1" x14ac:dyDescent="0.2">
      <c r="A21" s="152"/>
      <c r="B21" s="159"/>
      <c r="C21" s="160"/>
      <c r="D21" s="159"/>
      <c r="E21" s="161"/>
      <c r="F21" s="162"/>
    </row>
    <row r="22" spans="1:7" s="85" customFormat="1" x14ac:dyDescent="0.2">
      <c r="A22" s="152"/>
      <c r="B22" s="159"/>
      <c r="C22" s="160"/>
      <c r="D22" s="159"/>
      <c r="E22" s="161"/>
      <c r="F22" s="162"/>
    </row>
    <row r="23" spans="1:7" s="85" customFormat="1" x14ac:dyDescent="0.2">
      <c r="A23" s="152"/>
      <c r="B23" s="159"/>
      <c r="C23" s="160"/>
      <c r="D23" s="159"/>
      <c r="E23" s="161"/>
      <c r="F23" s="162"/>
    </row>
    <row r="24" spans="1:7" s="85" customFormat="1" hidden="1" x14ac:dyDescent="0.2">
      <c r="A24" s="130"/>
      <c r="B24" s="135"/>
      <c r="C24" s="137"/>
      <c r="D24" s="135"/>
      <c r="E24" s="138"/>
      <c r="F24" s="136"/>
    </row>
    <row r="25" spans="1:7" ht="34.5" customHeight="1" x14ac:dyDescent="0.2">
      <c r="A25" s="147" t="s">
        <v>161</v>
      </c>
      <c r="B25" s="148" t="s">
        <v>162</v>
      </c>
      <c r="C25" s="149">
        <f>C26+C27</f>
        <v>0</v>
      </c>
      <c r="D25" s="150" t="str">
        <f>IF(SUBTOTAL(3,C11:C24)=SUBTOTAL(103,C11:C24),'Summary and sign-off'!$A$48,'Summary and sign-off'!$A$49)</f>
        <v>Check - there are no hidden rows with data</v>
      </c>
      <c r="E25" s="192" t="str">
        <f>IF('Summary and sign-off'!F60='Summary and sign-off'!F54,'Summary and sign-off'!A52,'Summary and sign-off'!A50)</f>
        <v>Not all lines have an entry for "Description", "Was the gift accepted?" and "Estimated value in NZ$"</v>
      </c>
      <c r="F25" s="192"/>
      <c r="G25" s="85"/>
    </row>
    <row r="26" spans="1:7" ht="25.5" customHeight="1" x14ac:dyDescent="0.25">
      <c r="A26" s="87"/>
      <c r="B26" s="88" t="s">
        <v>95</v>
      </c>
      <c r="C26" s="89">
        <f>COUNTIF(C11:C24,'Summary and sign-off'!A45)</f>
        <v>0</v>
      </c>
      <c r="D26" s="17"/>
      <c r="E26" s="18"/>
      <c r="F26" s="19"/>
    </row>
    <row r="27" spans="1:7" ht="25.5" customHeight="1" x14ac:dyDescent="0.25">
      <c r="A27" s="87"/>
      <c r="B27" s="88" t="s">
        <v>96</v>
      </c>
      <c r="C27" s="89">
        <f>COUNTIF(C11:C24,'Summary and sign-off'!A46)</f>
        <v>0</v>
      </c>
      <c r="D27" s="17"/>
      <c r="E27" s="18"/>
      <c r="F27" s="19"/>
    </row>
    <row r="28" spans="1:7" x14ac:dyDescent="0.2">
      <c r="A28" s="20"/>
      <c r="B28" s="21"/>
      <c r="C28" s="20"/>
      <c r="D28" s="22"/>
      <c r="E28" s="22"/>
      <c r="F28" s="20"/>
    </row>
    <row r="29" spans="1:7" x14ac:dyDescent="0.2">
      <c r="A29" s="21" t="s">
        <v>151</v>
      </c>
      <c r="B29" s="21"/>
      <c r="C29" s="21"/>
      <c r="D29" s="21"/>
      <c r="E29" s="21"/>
      <c r="F29" s="21"/>
    </row>
    <row r="30" spans="1:7" ht="12.6" customHeight="1" x14ac:dyDescent="0.2">
      <c r="A30" s="23" t="s">
        <v>130</v>
      </c>
      <c r="B30" s="20"/>
      <c r="C30" s="20"/>
      <c r="D30" s="20"/>
      <c r="E30" s="20"/>
      <c r="F30" s="24"/>
    </row>
    <row r="31" spans="1:7" x14ac:dyDescent="0.2">
      <c r="A31" s="23" t="s">
        <v>78</v>
      </c>
      <c r="B31" s="25"/>
      <c r="C31" s="26"/>
      <c r="D31" s="26"/>
      <c r="E31" s="26"/>
      <c r="F31" s="27"/>
    </row>
    <row r="32" spans="1:7" x14ac:dyDescent="0.2">
      <c r="A32" s="23" t="s">
        <v>163</v>
      </c>
      <c r="B32" s="28"/>
      <c r="C32" s="28"/>
      <c r="D32" s="28"/>
      <c r="E32" s="28"/>
      <c r="F32" s="28"/>
    </row>
    <row r="33" spans="1:6" ht="12.75" customHeight="1" x14ac:dyDescent="0.2">
      <c r="A33" s="23" t="s">
        <v>164</v>
      </c>
      <c r="B33" s="20"/>
      <c r="C33" s="20"/>
      <c r="D33" s="20"/>
      <c r="E33" s="20"/>
      <c r="F33" s="20"/>
    </row>
    <row r="34" spans="1:6" ht="12.95" customHeight="1" x14ac:dyDescent="0.2">
      <c r="A34" s="29" t="s">
        <v>165</v>
      </c>
      <c r="B34" s="30"/>
      <c r="C34" s="30"/>
      <c r="D34" s="30"/>
      <c r="E34" s="30"/>
      <c r="F34" s="30"/>
    </row>
    <row r="35" spans="1:6" x14ac:dyDescent="0.2">
      <c r="A35" s="31" t="s">
        <v>166</v>
      </c>
      <c r="B35" s="32"/>
      <c r="C35" s="27"/>
      <c r="D35" s="27"/>
      <c r="E35" s="27"/>
      <c r="F35" s="27"/>
    </row>
    <row r="36" spans="1:6" ht="12.75" customHeight="1" x14ac:dyDescent="0.2">
      <c r="A36" s="31" t="s">
        <v>145</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12B9D99AC486409A39062B5C069761" ma:contentTypeVersion="11" ma:contentTypeDescription="Create a new document." ma:contentTypeScope="" ma:versionID="f13845a93ad963f434ac15dc1d9a273c">
  <xsd:schema xmlns:xsd="http://www.w3.org/2001/XMLSchema" xmlns:xs="http://www.w3.org/2001/XMLSchema" xmlns:p="http://schemas.microsoft.com/office/2006/metadata/properties" xmlns:ns3="2086b3e6-e90b-4268-a616-d950c74e3bd0" targetNamespace="http://schemas.microsoft.com/office/2006/metadata/properties" ma:root="true" ma:fieldsID="793c22a980b34f74f0a13a0bd04c62e6" ns3:_="">
    <xsd:import namespace="2086b3e6-e90b-4268-a616-d950c74e3bd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6b3e6-e90b-4268-a616-d950c74e3b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2086b3e6-e90b-4268-a616-d950c74e3bd0"/>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EF6DF9B8-2F1C-4753-8EA3-C763EA70D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6b3e6-e90b-4268-a616-d950c74e3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Team Coordinator</cp:lastModifiedBy>
  <cp:revision/>
  <cp:lastPrinted>2021-07-13T22:03:39Z</cp:lastPrinted>
  <dcterms:created xsi:type="dcterms:W3CDTF">2010-10-17T20:59:02Z</dcterms:created>
  <dcterms:modified xsi:type="dcterms:W3CDTF">2021-07-15T02:05:13Z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0x010100A612B9D99AC486409A39062B5C069761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